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a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%"/>
    <numFmt numFmtId="167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16A34A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0" fillId="6" borderId="0" pivotButton="0" quotePrefix="0" xfId="0"/>
    <xf numFmtId="0" fontId="4" fillId="4" borderId="1" pivotButton="0" quotePrefix="0" xfId="0"/>
    <xf numFmtId="1" fontId="4" fillId="4" borderId="1" applyAlignment="1" pivotButton="0" quotePrefix="0" xfId="0">
      <alignment horizontal="center" vertical="center" wrapText="1"/>
    </xf>
    <xf numFmtId="0" fontId="3" fillId="4" borderId="1" pivotButton="0" quotePrefix="0" xfId="0"/>
    <xf numFmtId="0" fontId="4" fillId="5" borderId="1" pivotButton="0" quotePrefix="0" xfId="0"/>
    <xf numFmtId="1" fontId="4" fillId="5" borderId="1" applyAlignment="1" pivotButton="0" quotePrefix="0" xfId="0">
      <alignment horizontal="center" vertical="center" wrapText="1"/>
    </xf>
    <xf numFmtId="0" fontId="3" fillId="5" borderId="1" pivotButton="0" quotePrefix="0" xfId="0"/>
    <xf numFmtId="166" fontId="4" fillId="5" borderId="1" applyAlignment="1" pivotButton="0" quotePrefix="0" xfId="0">
      <alignment horizontal="center" vertical="center" wrapText="1"/>
    </xf>
    <xf numFmtId="167" fontId="4" fillId="5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6" borderId="0" pivotButton="0" quotePrefix="0" xfId="0"/>
    <xf numFmtId="0" fontId="3" fillId="0" borderId="1" pivotButton="0" quotePrefix="0" xfId="0"/>
    <xf numFmtId="0" fontId="0" fillId="2" borderId="1" pivotButton="0" quotePrefix="0" xfId="0"/>
    <xf numFmtId="0" fontId="0" fillId="6" borderId="1" pivotButton="0" quotePrefix="0" xfId="0"/>
    <xf numFmtId="0" fontId="0" fillId="4" borderId="1" pivotButton="0" quotePrefix="0" xfId="0"/>
    <xf numFmtId="0" fontId="0" fillId="3" borderId="1" pivotButton="0" quotePrefix="0" xfId="0"/>
    <xf numFmtId="0" fontId="0" fillId="7" borderId="1" pivotButton="0" quotePrefix="0" xfId="0"/>
    <xf numFmtId="0" fontId="0" fillId="8" borderId="1" pivotButton="0" quotePrefix="0" xfId="0"/>
  </cellXfs>
  <cellStyles count="1">
    <cellStyle name="Normal" xfId="0" builtinId="0" hidden="0"/>
  </cellStyles>
  <dxfs count="4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0369A1"/>
      </font>
      <fill>
        <patternFill patternType="solid">
          <fgColor rgb="00E0F2FE"/>
        </patternFill>
      </fill>
    </dxf>
    <dxf>
      <font>
        <b val="1"/>
        <color rgb="00B45309"/>
      </font>
      <fill>
        <patternFill patternType="solid">
          <fgColor rgb="00FEF9C3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 % actual por reunión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'Acta'!I2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'Acta'!$C$3:$C$12</f>
            </numRef>
          </cat>
          <val>
            <numRef>
              <f>'Acta'!$I$3:$I$12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Proyecto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estados</a:t>
            </a:r>
          </a:p>
        </rich>
      </tx>
    </title>
    <plotArea>
      <pieChart>
        <varyColors val="1"/>
        <ser>
          <idx val="0"/>
          <order val="0"/>
          <tx>
            <strRef>
              <f>'Resumen'!E3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'Resumen'!$D$4:$D$7</f>
            </numRef>
          </cat>
          <val>
            <numRef>
              <f>'Resumen'!$E$4:$E$7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avance por fecha de reunión</a:t>
            </a:r>
          </a:p>
        </rich>
      </tx>
    </title>
    <plotArea>
      <lineChart>
        <grouping val="standard"/>
        <ser>
          <idx val="0"/>
          <order val="0"/>
          <tx>
            <strRef>
              <f>'Acta'!I2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'Acta'!$B$3:$B$12</f>
            </numRef>
          </cat>
          <val>
            <numRef>
              <f>'Acta'!$I$3:$I$12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30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13</row>
      <rowOff>0</rowOff>
    </from>
    <ext cx="648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20" customWidth="1" min="3" max="3"/>
    <col width="20" customWidth="1" min="4" max="4"/>
    <col width="12" customWidth="1" min="5" max="5"/>
    <col width="20" customWidth="1" min="6" max="6"/>
    <col width="26" customWidth="1" min="7" max="7"/>
    <col width="14" customWidth="1" min="8" max="8"/>
    <col width="13" customWidth="1" min="9" max="9"/>
    <col width="12" customWidth="1" min="10" max="10"/>
    <col width="12" customWidth="1" min="11" max="11"/>
    <col width="28" customWidth="1" min="12" max="12"/>
    <col width="16" customWidth="1" min="13" max="13"/>
    <col width="15" customWidth="1" min="14" max="14"/>
    <col width="13" customWidth="1" min="15" max="15"/>
    <col width="16" customWidth="1" min="16" max="16"/>
    <col width="10" customWidth="1" min="17" max="17"/>
    <col width="30" customWidth="1" min="18" max="18"/>
  </cols>
  <sheetData>
    <row r="1" ht="28" customHeight="1">
      <c r="A1" s="1" t="inlineStr">
        <is>
          <t>ACTA DE REUNIÓN DE SEGUIMIENTO DE PROYECTO</t>
        </is>
      </c>
    </row>
    <row r="2" ht="34" customHeight="1">
      <c r="A2" s="2" t="inlineStr">
        <is>
          <t>ID Reunión</t>
        </is>
      </c>
      <c r="B2" s="2" t="inlineStr">
        <is>
          <t>Fecha reunión</t>
        </is>
      </c>
      <c r="C2" s="2" t="inlineStr">
        <is>
          <t>Proyecto</t>
        </is>
      </c>
      <c r="D2" s="2" t="inlineStr">
        <is>
          <t>Cliente</t>
        </is>
      </c>
      <c r="E2" s="2" t="inlineStr">
        <is>
          <t>Responsable</t>
        </is>
      </c>
      <c r="F2" s="2" t="inlineStr">
        <is>
          <t>Lugar / canal</t>
        </is>
      </c>
      <c r="G2" s="2" t="inlineStr">
        <is>
          <t>Objetivo de la reunión</t>
        </is>
      </c>
      <c r="H2" s="2" t="inlineStr">
        <is>
          <t>Avance % anterior</t>
        </is>
      </c>
      <c r="I2" s="2" t="inlineStr">
        <is>
          <t>Avance % actual</t>
        </is>
      </c>
      <c r="J2" s="2" t="inlineStr">
        <is>
          <t>Desviación %</t>
        </is>
      </c>
      <c r="K2" s="2" t="inlineStr">
        <is>
          <t>Estado</t>
        </is>
      </c>
      <c r="L2" s="2" t="inlineStr">
        <is>
          <t>Acción acordada</t>
        </is>
      </c>
      <c r="M2" s="2" t="inlineStr">
        <is>
          <t>Responsable acción</t>
        </is>
      </c>
      <c r="N2" s="2" t="inlineStr">
        <is>
          <t>Fecha compromiso</t>
        </is>
      </c>
      <c r="O2" s="2" t="inlineStr">
        <is>
          <t>Fecha cierre</t>
        </is>
      </c>
      <c r="P2" s="2" t="inlineStr">
        <is>
          <t>Días para vencimiento</t>
        </is>
      </c>
      <c r="Q2" s="2" t="inlineStr">
        <is>
          <t>Prioridad</t>
        </is>
      </c>
      <c r="R2" s="2" t="inlineStr">
        <is>
          <t>Observaciones</t>
        </is>
      </c>
    </row>
    <row r="3">
      <c r="A3" s="3" t="inlineStr">
        <is>
          <t>R-001</t>
        </is>
      </c>
      <c r="B3" s="4" t="n">
        <v>46027</v>
      </c>
      <c r="C3" s="3" t="inlineStr">
        <is>
          <t>ERP Finanzas</t>
        </is>
      </c>
      <c r="D3" s="3" t="inlineStr">
        <is>
          <t>Banco Sur</t>
        </is>
      </c>
      <c r="E3" s="3" t="inlineStr">
        <is>
          <t>Lucía</t>
        </is>
      </c>
      <c r="F3" s="3" t="inlineStr">
        <is>
          <t>Presencial (Madrid)</t>
        </is>
      </c>
      <c r="G3" s="5" t="inlineStr">
        <is>
          <t>Revisión de hitos</t>
        </is>
      </c>
      <c r="H3" s="6" t="n">
        <v>0.6</v>
      </c>
      <c r="I3" s="7" t="n">
        <v>0.8</v>
      </c>
      <c r="J3" s="6">
        <f>IFERROR(I3-H3,0)</f>
        <v/>
      </c>
      <c r="K3" s="3">
        <f>IF(O3&lt;&gt;"","Cerrado",IF(P3&lt;0,"Retrasado",IF(P3&lt;=7,"En riesgo","En plazo")))</f>
        <v/>
      </c>
      <c r="L3" s="5" t="inlineStr">
        <is>
          <t>Actualizar cronograma general</t>
        </is>
      </c>
      <c r="M3" s="3" t="inlineStr">
        <is>
          <t>Martín</t>
        </is>
      </c>
      <c r="N3" s="8" t="n">
        <v>46037</v>
      </c>
      <c r="O3" s="4" t="n">
        <v>46040</v>
      </c>
      <c r="P3" s="3">
        <f>IF(O3&lt;&gt;"","",N3-TODAY())</f>
        <v/>
      </c>
      <c r="Q3" s="3">
        <f>IF(J3&lt;0,"Alta",IF(P3&lt;=7,"Alta",IF(I3&lt;0.8,"Media","Baja")))</f>
        <v/>
      </c>
      <c r="R3" s="5" t="inlineStr">
        <is>
          <t>Buen ritmo, hito cerrado</t>
        </is>
      </c>
    </row>
    <row r="4">
      <c r="A4" s="9" t="inlineStr">
        <is>
          <t>R-002</t>
        </is>
      </c>
      <c r="B4" s="10" t="n">
        <v>46073</v>
      </c>
      <c r="C4" s="9" t="inlineStr">
        <is>
          <t>App Móvil Retail</t>
        </is>
      </c>
      <c r="D4" s="9" t="inlineStr">
        <is>
          <t>Cadena Ilusión</t>
        </is>
      </c>
      <c r="E4" s="9" t="inlineStr">
        <is>
          <t>Sofía</t>
        </is>
      </c>
      <c r="F4" s="9" t="inlineStr">
        <is>
          <t>Teams</t>
        </is>
      </c>
      <c r="G4" s="11" t="inlineStr">
        <is>
          <t>Validación de entregables</t>
        </is>
      </c>
      <c r="H4" s="12" t="n">
        <v>0.55</v>
      </c>
      <c r="I4" s="7" t="n">
        <v>0.5</v>
      </c>
      <c r="J4" s="12">
        <f>IFERROR(I4-H4,0)</f>
        <v/>
      </c>
      <c r="K4" s="9">
        <f>IF(O4&lt;&gt;"","Cerrado",IF(P4&lt;0,"Retrasado",IF(P4&lt;=7,"En riesgo","En plazo")))</f>
        <v/>
      </c>
      <c r="L4" s="11" t="inlineStr">
        <is>
          <t>Revisar diseño UX pendiente</t>
        </is>
      </c>
      <c r="M4" s="9" t="inlineStr">
        <is>
          <t>Hugo</t>
        </is>
      </c>
      <c r="N4" s="8" t="n">
        <v>46078</v>
      </c>
      <c r="O4" s="9" t="inlineStr"/>
      <c r="P4" s="9">
        <f>IF(O4&lt;&gt;"","",N4-TODAY())</f>
        <v/>
      </c>
      <c r="Q4" s="9">
        <f>IF(J4&lt;0,"Alta",IF(P4&lt;=7,"Alta",IF(I4&lt;0.8,"Media","Baja")))</f>
        <v/>
      </c>
      <c r="R4" s="11" t="inlineStr">
        <is>
          <t>Desviación negativa, requiere atención</t>
        </is>
      </c>
    </row>
    <row r="5">
      <c r="A5" s="3" t="inlineStr">
        <is>
          <t>R-003</t>
        </is>
      </c>
      <c r="B5" s="4" t="n">
        <v>46091</v>
      </c>
      <c r="C5" s="3" t="inlineStr">
        <is>
          <t>Migración Cloud</t>
        </is>
      </c>
      <c r="D5" s="3" t="inlineStr">
        <is>
          <t>Grupo Tesa</t>
        </is>
      </c>
      <c r="E5" s="3" t="inlineStr">
        <is>
          <t>Marta</t>
        </is>
      </c>
      <c r="F5" s="3" t="inlineStr">
        <is>
          <t>Zoom</t>
        </is>
      </c>
      <c r="G5" s="5" t="inlineStr">
        <is>
          <t>Control de riesgos</t>
        </is>
      </c>
      <c r="H5" s="6" t="n">
        <v>0.45</v>
      </c>
      <c r="I5" s="7" t="n">
        <v>0.5</v>
      </c>
      <c r="J5" s="6">
        <f>IFERROR(I5-H5,0)</f>
        <v/>
      </c>
      <c r="K5" s="3">
        <f>IF(O5&lt;&gt;"","Cerrado",IF(P5&lt;0,"Retrasado",IF(P5&lt;=7,"En riesgo","En plazo")))</f>
        <v/>
      </c>
      <c r="L5" s="5" t="inlineStr">
        <is>
          <t>Mitigar riesgo de pérdida de datos</t>
        </is>
      </c>
      <c r="M5" s="3" t="inlineStr">
        <is>
          <t>Pablo</t>
        </is>
      </c>
      <c r="N5" s="8" t="n">
        <v>46215</v>
      </c>
      <c r="O5" s="3" t="inlineStr"/>
      <c r="P5" s="3">
        <f>IF(O5&lt;&gt;"","",N5-TODAY())</f>
        <v/>
      </c>
      <c r="Q5" s="3">
        <f>IF(J5&lt;0,"Alta",IF(P5&lt;=7,"Alta",IF(I5&lt;0.8,"Media","Baja")))</f>
        <v/>
      </c>
      <c r="R5" s="5" t="inlineStr">
        <is>
          <t>Riesgo controlado, seguimiento próximo</t>
        </is>
      </c>
    </row>
    <row r="6">
      <c r="A6" s="9" t="inlineStr">
        <is>
          <t>R-004</t>
        </is>
      </c>
      <c r="B6" s="10" t="n">
        <v>46106</v>
      </c>
      <c r="C6" s="9" t="inlineStr">
        <is>
          <t>Plataforma BI</t>
        </is>
      </c>
      <c r="D6" s="9" t="inlineStr">
        <is>
          <t>Distribuciones Noa</t>
        </is>
      </c>
      <c r="E6" s="9" t="inlineStr">
        <is>
          <t>Carmen</t>
        </is>
      </c>
      <c r="F6" s="9" t="inlineStr">
        <is>
          <t>Presencial (Sevilla)</t>
        </is>
      </c>
      <c r="G6" s="11" t="inlineStr">
        <is>
          <t>Planificación del siguiente sprint</t>
        </is>
      </c>
      <c r="H6" s="12" t="n">
        <v>0.3</v>
      </c>
      <c r="I6" s="7" t="n">
        <v>0.35</v>
      </c>
      <c r="J6" s="12">
        <f>IFERROR(I6-H6,0)</f>
        <v/>
      </c>
      <c r="K6" s="9">
        <f>IF(O6&lt;&gt;"","Cerrado",IF(P6&lt;0,"Retrasado",IF(P6&lt;=7,"En riesgo","En plazo")))</f>
        <v/>
      </c>
      <c r="L6" s="11" t="inlineStr">
        <is>
          <t>Definir backlog del sprint 5</t>
        </is>
      </c>
      <c r="M6" s="9" t="inlineStr">
        <is>
          <t>Javier</t>
        </is>
      </c>
      <c r="N6" s="8" t="n">
        <v>46254</v>
      </c>
      <c r="O6" s="9" t="inlineStr"/>
      <c r="P6" s="9">
        <f>IF(O6&lt;&gt;"","",N6-TODAY())</f>
        <v/>
      </c>
      <c r="Q6" s="9">
        <f>IF(J6&lt;0,"Alta",IF(P6&lt;=7,"Alta",IF(I6&lt;0.8,"Media","Baja")))</f>
        <v/>
      </c>
      <c r="R6" s="11" t="inlineStr">
        <is>
          <t>Avance moderado</t>
        </is>
      </c>
    </row>
    <row r="7">
      <c r="A7" s="3" t="inlineStr">
        <is>
          <t>R-005</t>
        </is>
      </c>
      <c r="B7" s="4" t="n">
        <v>46120</v>
      </c>
      <c r="C7" s="3" t="inlineStr">
        <is>
          <t>Portal Cliente</t>
        </is>
      </c>
      <c r="D7" s="3" t="inlineStr">
        <is>
          <t>Aseguradora Vega</t>
        </is>
      </c>
      <c r="E7" s="3" t="inlineStr">
        <is>
          <t>Laura</t>
        </is>
      </c>
      <c r="F7" s="3" t="inlineStr">
        <is>
          <t>Presencial (Zaragoza)</t>
        </is>
      </c>
      <c r="G7" s="5" t="inlineStr">
        <is>
          <t>Seguimiento de presupuesto y calendario</t>
        </is>
      </c>
      <c r="H7" s="6" t="n">
        <v>0.65</v>
      </c>
      <c r="I7" s="7" t="n">
        <v>0.6</v>
      </c>
      <c r="J7" s="6">
        <f>IFERROR(I7-H7,0)</f>
        <v/>
      </c>
      <c r="K7" s="3">
        <f>IF(O7&lt;&gt;"","Cerrado",IF(P7&lt;0,"Retrasado",IF(P7&lt;=7,"En riesgo","En plazo")))</f>
        <v/>
      </c>
      <c r="L7" s="5" t="inlineStr">
        <is>
          <t>Ajustar presupuesto del trimestre</t>
        </is>
      </c>
      <c r="M7" s="3" t="inlineStr">
        <is>
          <t>Álvaro</t>
        </is>
      </c>
      <c r="N7" s="8" t="n">
        <v>46203</v>
      </c>
      <c r="O7" s="3" t="inlineStr"/>
      <c r="P7" s="3">
        <f>IF(O7&lt;&gt;"","",N7-TODAY())</f>
        <v/>
      </c>
      <c r="Q7" s="3">
        <f>IF(J7&lt;0,"Alta",IF(P7&lt;=7,"Alta",IF(I7&lt;0.8,"Media","Baja")))</f>
        <v/>
      </c>
      <c r="R7" s="5" t="inlineStr">
        <is>
          <t>Desviación de presupuesto detectada</t>
        </is>
      </c>
    </row>
    <row r="8">
      <c r="A8" s="9" t="inlineStr">
        <is>
          <t>R-006</t>
        </is>
      </c>
      <c r="B8" s="10" t="n">
        <v>46134</v>
      </c>
      <c r="C8" s="9" t="inlineStr">
        <is>
          <t>CRM Comercial</t>
        </is>
      </c>
      <c r="D8" s="9" t="inlineStr">
        <is>
          <t>Constructora Iber</t>
        </is>
      </c>
      <c r="E8" s="9" t="inlineStr">
        <is>
          <t>Pablo</t>
        </is>
      </c>
      <c r="F8" s="9" t="inlineStr">
        <is>
          <t>Teams</t>
        </is>
      </c>
      <c r="G8" s="11" t="inlineStr">
        <is>
          <t>Revisión de hitos</t>
        </is>
      </c>
      <c r="H8" s="12" t="n">
        <v>0.7</v>
      </c>
      <c r="I8" s="7" t="n">
        <v>0.78</v>
      </c>
      <c r="J8" s="12">
        <f>IFERROR(I8-H8,0)</f>
        <v/>
      </c>
      <c r="K8" s="9">
        <f>IF(O8&lt;&gt;"","Cerrado",IF(P8&lt;0,"Retrasado",IF(P8&lt;=7,"En riesgo","En plazo")))</f>
        <v/>
      </c>
      <c r="L8" s="11" t="inlineStr">
        <is>
          <t>Cerrar hito de integración CRM</t>
        </is>
      </c>
      <c r="M8" s="9" t="inlineStr">
        <is>
          <t>Sofía</t>
        </is>
      </c>
      <c r="N8" s="8" t="n">
        <v>46213</v>
      </c>
      <c r="O8" s="9" t="inlineStr"/>
      <c r="P8" s="9">
        <f>IF(O8&lt;&gt;"","",N8-TODAY())</f>
        <v/>
      </c>
      <c r="Q8" s="9">
        <f>IF(J8&lt;0,"Alta",IF(P8&lt;=7,"Alta",IF(I8&lt;0.8,"Media","Baja")))</f>
        <v/>
      </c>
      <c r="R8" s="11" t="inlineStr">
        <is>
          <t>Pendiente de validación final</t>
        </is>
      </c>
    </row>
    <row r="9">
      <c r="A9" s="3" t="inlineStr">
        <is>
          <t>R-007</t>
        </is>
      </c>
      <c r="B9" s="4" t="n">
        <v>46148</v>
      </c>
      <c r="C9" s="3" t="inlineStr">
        <is>
          <t>Sistema Logística</t>
        </is>
      </c>
      <c r="D9" s="3" t="inlineStr">
        <is>
          <t>Textil Luna</t>
        </is>
      </c>
      <c r="E9" s="3" t="inlineStr">
        <is>
          <t>Hugo</t>
        </is>
      </c>
      <c r="F9" s="3" t="inlineStr">
        <is>
          <t>Presencial (Bilbao)</t>
        </is>
      </c>
      <c r="G9" s="5" t="inlineStr">
        <is>
          <t>Validación de entregables</t>
        </is>
      </c>
      <c r="H9" s="6" t="n">
        <v>0.9</v>
      </c>
      <c r="I9" s="7" t="n">
        <v>1</v>
      </c>
      <c r="J9" s="6">
        <f>IFERROR(I9-H9,0)</f>
        <v/>
      </c>
      <c r="K9" s="3">
        <f>IF(O9&lt;&gt;"","Cerrado",IF(P9&lt;0,"Retrasado",IF(P9&lt;=7,"En riesgo","En plazo")))</f>
        <v/>
      </c>
      <c r="L9" s="5" t="inlineStr">
        <is>
          <t>Entrega final aceptada por el cliente</t>
        </is>
      </c>
      <c r="M9" s="3" t="inlineStr">
        <is>
          <t>Marta</t>
        </is>
      </c>
      <c r="N9" s="8" t="n">
        <v>46147</v>
      </c>
      <c r="O9" s="4" t="n">
        <v>46148</v>
      </c>
      <c r="P9" s="3">
        <f>IF(O9&lt;&gt;"","",N9-TODAY())</f>
        <v/>
      </c>
      <c r="Q9" s="3">
        <f>IF(J9&lt;0,"Alta",IF(P9&lt;=7,"Alta",IF(I9&lt;0.8,"Media","Baja")))</f>
        <v/>
      </c>
      <c r="R9" s="5" t="inlineStr">
        <is>
          <t>Proyecto entregado con éxito</t>
        </is>
      </c>
    </row>
    <row r="10">
      <c r="A10" s="9" t="inlineStr">
        <is>
          <t>R-008</t>
        </is>
      </c>
      <c r="B10" s="10" t="n">
        <v>46162</v>
      </c>
      <c r="C10" s="9" t="inlineStr">
        <is>
          <t>Web Corporativa</t>
        </is>
      </c>
      <c r="D10" s="9" t="inlineStr">
        <is>
          <t>Energía Atlántica</t>
        </is>
      </c>
      <c r="E10" s="9" t="inlineStr">
        <is>
          <t>Javier</t>
        </is>
      </c>
      <c r="F10" s="9" t="inlineStr">
        <is>
          <t>Zoom</t>
        </is>
      </c>
      <c r="G10" s="11" t="inlineStr">
        <is>
          <t>Planificación del siguiente sprint</t>
        </is>
      </c>
      <c r="H10" s="12" t="n">
        <v>0.4</v>
      </c>
      <c r="I10" s="7" t="n">
        <v>0.45</v>
      </c>
      <c r="J10" s="12">
        <f>IFERROR(I10-H10,0)</f>
        <v/>
      </c>
      <c r="K10" s="9">
        <f>IF(O10&lt;&gt;"","Cerrado",IF(P10&lt;0,"Retrasado",IF(P10&lt;=7,"En riesgo","En plazo")))</f>
        <v/>
      </c>
      <c r="L10" s="11" t="inlineStr">
        <is>
          <t>Priorizar tareas del sprint 3</t>
        </is>
      </c>
      <c r="M10" s="9" t="inlineStr">
        <is>
          <t>Lucía</t>
        </is>
      </c>
      <c r="N10" s="8" t="n">
        <v>46266</v>
      </c>
      <c r="O10" s="9" t="inlineStr"/>
      <c r="P10" s="9">
        <f>IF(O10&lt;&gt;"","",N10-TODAY())</f>
        <v/>
      </c>
      <c r="Q10" s="9">
        <f>IF(J10&lt;0,"Alta",IF(P10&lt;=7,"Alta",IF(I10&lt;0.8,"Media","Baja")))</f>
        <v/>
      </c>
      <c r="R10" s="11" t="inlineStr">
        <is>
          <t>Buen margen de tiempo</t>
        </is>
      </c>
    </row>
    <row r="11">
      <c r="A11" s="3" t="inlineStr">
        <is>
          <t>R-009</t>
        </is>
      </c>
      <c r="B11" s="4" t="n">
        <v>46183</v>
      </c>
      <c r="C11" s="3" t="inlineStr">
        <is>
          <t>Data Warehouse</t>
        </is>
      </c>
      <c r="D11" s="3" t="inlineStr">
        <is>
          <t>Farmacéutica Prisma</t>
        </is>
      </c>
      <c r="E11" s="3" t="inlineStr">
        <is>
          <t>Álvaro</t>
        </is>
      </c>
      <c r="F11" s="3" t="inlineStr">
        <is>
          <t>Presencial (Murcia)</t>
        </is>
      </c>
      <c r="G11" s="5" t="inlineStr">
        <is>
          <t>Control de riesgos</t>
        </is>
      </c>
      <c r="H11" s="6" t="n">
        <v>0.5</v>
      </c>
      <c r="I11" s="7" t="n">
        <v>0.48</v>
      </c>
      <c r="J11" s="6">
        <f>IFERROR(I11-H11,0)</f>
        <v/>
      </c>
      <c r="K11" s="3">
        <f>IF(O11&lt;&gt;"","Cerrado",IF(P11&lt;0,"Retrasado",IF(P11&lt;=7,"En riesgo","En plazo")))</f>
        <v/>
      </c>
      <c r="L11" s="5" t="inlineStr">
        <is>
          <t>Revisar riesgo con proveedor externo</t>
        </is>
      </c>
      <c r="M11" s="3" t="inlineStr">
        <is>
          <t>Carmen</t>
        </is>
      </c>
      <c r="N11" s="8" t="n">
        <v>46188</v>
      </c>
      <c r="O11" s="3" t="inlineStr"/>
      <c r="P11" s="3">
        <f>IF(O11&lt;&gt;"","",N11-TODAY())</f>
        <v/>
      </c>
      <c r="Q11" s="3">
        <f>IF(J11&lt;0,"Alta",IF(P11&lt;=7,"Alta",IF(I11&lt;0.8,"Media","Baja")))</f>
        <v/>
      </c>
      <c r="R11" s="5" t="inlineStr">
        <is>
          <t>Retraso en respuesta del proveedor</t>
        </is>
      </c>
    </row>
    <row r="12">
      <c r="A12" s="9" t="inlineStr">
        <is>
          <t>R-010</t>
        </is>
      </c>
      <c r="B12" s="10" t="n">
        <v>46204</v>
      </c>
      <c r="C12" s="9" t="inlineStr">
        <is>
          <t>App Recursos Humanos</t>
        </is>
      </c>
      <c r="D12" s="9" t="inlineStr">
        <is>
          <t>Turismo Costa</t>
        </is>
      </c>
      <c r="E12" s="9" t="inlineStr">
        <is>
          <t>Martín</t>
        </is>
      </c>
      <c r="F12" s="9" t="inlineStr">
        <is>
          <t>Presencial (Granada)</t>
        </is>
      </c>
      <c r="G12" s="11" t="inlineStr">
        <is>
          <t>Seguimiento de presupuesto y calendario</t>
        </is>
      </c>
      <c r="H12" s="12" t="n">
        <v>0.85</v>
      </c>
      <c r="I12" s="7" t="n">
        <v>0.92</v>
      </c>
      <c r="J12" s="12">
        <f>IFERROR(I12-H12,0)</f>
        <v/>
      </c>
      <c r="K12" s="9">
        <f>IF(O12&lt;&gt;"","Cerrado",IF(P12&lt;0,"Retrasado",IF(P12&lt;=7,"En riesgo","En plazo")))</f>
        <v/>
      </c>
      <c r="L12" s="11" t="inlineStr">
        <is>
          <t>Cerrar módulo de nóminas</t>
        </is>
      </c>
      <c r="M12" s="9" t="inlineStr">
        <is>
          <t>Laura</t>
        </is>
      </c>
      <c r="N12" s="8" t="n">
        <v>46212</v>
      </c>
      <c r="O12" s="9" t="inlineStr"/>
      <c r="P12" s="9">
        <f>IF(O12&lt;&gt;"","",N12-TODAY())</f>
        <v/>
      </c>
      <c r="Q12" s="9">
        <f>IF(J12&lt;0,"Alta",IF(P12&lt;=7,"Alta",IF(I12&lt;0.8,"Media","Baja")))</f>
        <v/>
      </c>
      <c r="R12" s="11" t="inlineStr">
        <is>
          <t>Muy buen avance, casi cerrado</t>
        </is>
      </c>
    </row>
  </sheetData>
  <mergeCells count="1">
    <mergeCell ref="A1:R1"/>
  </mergeCells>
  <conditionalFormatting sqref="K3:K12">
    <cfRule type="expression" priority="1" dxfId="0">
      <formula>K3="Cerrado"</formula>
    </cfRule>
    <cfRule type="expression" priority="2" dxfId="1">
      <formula>K3="En plazo"</formula>
    </cfRule>
    <cfRule type="expression" priority="3" dxfId="2">
      <formula>K3="En riesgo"</formula>
    </cfRule>
    <cfRule type="expression" priority="4" dxfId="3">
      <formula>K3="Retrasado"</formula>
    </cfRule>
  </conditionalFormatting>
  <conditionalFormatting sqref="Q3:Q12">
    <cfRule type="expression" priority="5" dxfId="3">
      <formula>Q3="Alta"</formula>
    </cfRule>
    <cfRule type="expression" priority="6" dxfId="2">
      <formula>Q3="Media"</formula>
    </cfRule>
    <cfRule type="expression" priority="7" dxfId="0">
      <formula>Q3="Baja"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4" customWidth="1" min="3" max="3"/>
    <col width="16" customWidth="1" min="4" max="4"/>
    <col width="16" customWidth="1" min="5" max="5"/>
    <col width="16" customWidth="1" min="6" max="6"/>
  </cols>
  <sheetData>
    <row r="1" ht="28" customHeight="1">
      <c r="A1" s="1" t="inlineStr">
        <is>
          <t>RESUMEN EJECUTIVO DEL PROYECTO</t>
        </is>
      </c>
    </row>
    <row r="3">
      <c r="A3" s="13" t="inlineStr">
        <is>
          <t>INDICADORES CLAVE (KPI)</t>
        </is>
      </c>
      <c r="B3" s="14" t="n"/>
      <c r="D3" s="13" t="inlineStr">
        <is>
          <t>DISTRIBUCIÓN DE ESTADOS</t>
        </is>
      </c>
      <c r="E3" s="14" t="n"/>
    </row>
    <row r="4">
      <c r="A4" s="15" t="inlineStr">
        <is>
          <t>Total de reuniones</t>
        </is>
      </c>
      <c r="B4" s="16">
        <f>COUNTA(Acta!A3:A12)</f>
        <v/>
      </c>
      <c r="D4" s="17" t="inlineStr">
        <is>
          <t>Cerrado</t>
        </is>
      </c>
      <c r="E4" s="3">
        <f>COUNTIF(Acta!K3:K12,"Cerrado")</f>
        <v/>
      </c>
    </row>
    <row r="5">
      <c r="A5" s="18" t="inlineStr">
        <is>
          <t>Acciones abiertas</t>
        </is>
      </c>
      <c r="B5" s="19">
        <f>COUNTIF(Acta!K3:K12,"&lt;&gt;Cerrado")</f>
        <v/>
      </c>
      <c r="D5" s="20" t="inlineStr">
        <is>
          <t>En plazo</t>
        </is>
      </c>
      <c r="E5" s="9">
        <f>COUNTIF(Acta!K3:K12,"En plazo")</f>
        <v/>
      </c>
    </row>
    <row r="6">
      <c r="A6" s="15" t="inlineStr">
        <is>
          <t>Acciones cerradas</t>
        </is>
      </c>
      <c r="B6" s="16">
        <f>COUNTIF(Acta!K3:K12,"Cerrado")</f>
        <v/>
      </c>
      <c r="D6" s="17" t="inlineStr">
        <is>
          <t>En riesgo</t>
        </is>
      </c>
      <c r="E6" s="3">
        <f>COUNTIF(Acta!K3:K12,"En riesgo")</f>
        <v/>
      </c>
    </row>
    <row r="7">
      <c r="A7" s="18" t="inlineStr">
        <is>
          <t>% acciones cerradas</t>
        </is>
      </c>
      <c r="B7" s="21">
        <f>IFERROR(B6/B4,0)</f>
        <v/>
      </c>
      <c r="D7" s="20" t="inlineStr">
        <is>
          <t>Retrasado</t>
        </is>
      </c>
      <c r="E7" s="9">
        <f>COUNTIF(Acta!K3:K12,"Retrasado")</f>
        <v/>
      </c>
    </row>
    <row r="8">
      <c r="A8" s="15" t="inlineStr">
        <is>
          <t>Reuniones en riesgo</t>
        </is>
      </c>
      <c r="B8" s="16">
        <f>COUNTIF(Acta!K3:K12,"En riesgo")</f>
        <v/>
      </c>
    </row>
    <row r="9">
      <c r="A9" s="18" t="inlineStr">
        <is>
          <t>Retrasos medios (días)</t>
        </is>
      </c>
      <c r="B9" s="22">
        <f>IFERROR(-AVERAGEIF(Acta!K3:K12,"Retrasado",Acta!P3:P12),0)</f>
        <v/>
      </c>
    </row>
    <row r="10">
      <c r="A10" s="15" t="inlineStr">
        <is>
          <t>Avance medio del proyecto</t>
        </is>
      </c>
      <c r="B10" s="23">
        <f>AVERAGE(Acta!I3:I12)</f>
        <v/>
      </c>
    </row>
    <row r="11">
      <c r="A11" s="18" t="inlineStr">
        <is>
          <t>Reuniones del mes actual</t>
        </is>
      </c>
      <c r="B11" s="19">
        <f>COUNTIFS(Acta!B3:B12,"&gt;="&amp;DATE(YEAR(TODAY()),MONTH(TODAY()),1),Acta!B3:B12,"&lt;"&amp;DATE(YEAR(TODAY()),MONTH(TODAY())+1,1))</f>
        <v/>
      </c>
    </row>
  </sheetData>
  <mergeCells count="3">
    <mergeCell ref="A1:F1"/>
    <mergeCell ref="A3:B3"/>
    <mergeCell ref="D3:E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30" customWidth="1" min="3" max="3"/>
    <col width="30" customWidth="1" min="4" max="4"/>
  </cols>
  <sheetData>
    <row r="1" ht="28" customHeight="1">
      <c r="A1" s="1" t="inlineStr">
        <is>
          <t>INSTRUCCIONES DE USO DE LA PLANTILLA</t>
        </is>
      </c>
    </row>
    <row r="3" ht="34" customHeight="1">
      <c r="A3" s="15" t="inlineStr">
        <is>
          <t>1. Registro de reuniones</t>
        </is>
      </c>
      <c r="B3" s="24" t="inlineStr">
        <is>
          <t>En la hoja 'Acta', añade una fila nueva por cada reunión de seguimiento. Rellena los campos de ID, fecha, proyecto, cliente, responsable y lugar/canal.</t>
        </is>
      </c>
      <c r="C3" s="25" t="n"/>
      <c r="D3" s="25" t="n"/>
    </row>
    <row r="4" ht="34" customHeight="1">
      <c r="A4" s="15" t="inlineStr">
        <is>
          <t>2. Avance del proyecto</t>
        </is>
      </c>
      <c r="B4" s="24" t="inlineStr">
        <is>
          <t>Introduce el 'Avance % anterior' y el 'Avance % actual' en formato porcentaje (ej. 0,75 = 75%). La 'Desviación %' se calcula automáticamente.</t>
        </is>
      </c>
      <c r="C4" s="25" t="n"/>
      <c r="D4" s="25" t="n"/>
    </row>
    <row r="5" ht="34" customHeight="1">
      <c r="A5" s="15" t="inlineStr">
        <is>
          <t>3. Acciones acordadas</t>
        </is>
      </c>
      <c r="B5" s="24" t="inlineStr">
        <is>
          <t>Registra la acción acordada, el responsable y la fecha de compromiso. Si la acción se completa, indica la 'Fecha de cierre' y el estado cambiará automáticamente a 'Cerrado'.</t>
        </is>
      </c>
      <c r="C5" s="25" t="n"/>
      <c r="D5" s="25" t="n"/>
    </row>
    <row r="6" ht="34" customHeight="1">
      <c r="A6" s="15" t="inlineStr">
        <is>
          <t>4. Estados automáticos</t>
        </is>
      </c>
      <c r="B6" s="24" t="inlineStr">
        <is>
          <t>La columna 'Estado' se calcula sola: Cerrado, Retrasado, En riesgo o En plazo, según la fecha de compromiso y la fecha de cierre.</t>
        </is>
      </c>
      <c r="C6" s="25" t="n"/>
      <c r="D6" s="25" t="n"/>
    </row>
    <row r="7" ht="34" customHeight="1">
      <c r="A7" s="15" t="inlineStr">
        <is>
          <t>5. Prioridad automática</t>
        </is>
      </c>
      <c r="B7" s="24" t="inlineStr">
        <is>
          <t>La columna 'Prioridad' (Alta, Media, Baja) se calcula según la desviación, los días para el vencimiento y el avance actual.</t>
        </is>
      </c>
      <c r="C7" s="25" t="n"/>
      <c r="D7" s="25" t="n"/>
    </row>
    <row r="8" ht="34" customHeight="1">
      <c r="A8" s="15" t="inlineStr">
        <is>
          <t>6. Hoja Resumen</t>
        </is>
      </c>
      <c r="B8" s="24" t="inlineStr">
        <is>
          <t>Consulta los indicadores clave (KPI) y los gráficos de avance, estados y evolución del proyecto. Se actualizan automáticamente.</t>
        </is>
      </c>
      <c r="C8" s="25" t="n"/>
      <c r="D8" s="25" t="n"/>
    </row>
    <row r="9" ht="34" customHeight="1">
      <c r="A9" s="15" t="inlineStr">
        <is>
          <t>7. Formato de fechas</t>
        </is>
      </c>
      <c r="B9" s="24" t="inlineStr">
        <is>
          <t>Todas las fechas se muestran en formato DD/MM/AAAA.</t>
        </is>
      </c>
      <c r="C9" s="25" t="n"/>
      <c r="D9" s="25" t="n"/>
    </row>
    <row r="10" ht="34" customHeight="1">
      <c r="A10" s="15" t="inlineStr">
        <is>
          <t>8. Formato de moneda</t>
        </is>
      </c>
      <c r="B10" s="24" t="inlineStr">
        <is>
          <t>Si se añade presupuesto, usar el formato 1.234,56 € (punto de miles, coma decimal).</t>
        </is>
      </c>
      <c r="C10" s="25" t="n"/>
      <c r="D10" s="25" t="n"/>
    </row>
    <row r="12">
      <c r="A12" s="26" t="inlineStr">
        <is>
          <t>CÓDIGO DE COLORES</t>
        </is>
      </c>
      <c r="B12" s="14" t="n"/>
      <c r="C12" s="14" t="n"/>
      <c r="D12" s="14" t="n"/>
    </row>
    <row r="13">
      <c r="A13" s="27" t="inlineStr">
        <is>
          <t>Encabezados</t>
        </is>
      </c>
      <c r="B13" s="28" t="inlineStr"/>
      <c r="C13" s="27" t="inlineStr">
        <is>
          <t>Fondo azul grisáceo oscuro con texto blanco en negrita.</t>
        </is>
      </c>
      <c r="D13" s="25" t="n"/>
    </row>
    <row r="14">
      <c r="A14" s="27" t="inlineStr">
        <is>
          <t>Subtítulos</t>
        </is>
      </c>
      <c r="B14" s="29" t="inlineStr"/>
      <c r="C14" s="27" t="inlineStr">
        <is>
          <t>Fondo rojo para títulos de bloques y secciones.</t>
        </is>
      </c>
      <c r="D14" s="25" t="n"/>
    </row>
    <row r="15">
      <c r="A15" s="27" t="inlineStr">
        <is>
          <t>Filas alternas</t>
        </is>
      </c>
      <c r="B15" s="30" t="inlineStr"/>
      <c r="C15" s="27" t="inlineStr">
        <is>
          <t>Alternancia de color para facilitar la lectura de tablas.</t>
        </is>
      </c>
      <c r="D15" s="25" t="n"/>
    </row>
    <row r="16">
      <c r="A16" s="27" t="inlineStr">
        <is>
          <t>Celdas de entrada</t>
        </is>
      </c>
      <c r="B16" s="31" t="inlineStr"/>
      <c r="C16" s="27" t="inlineStr">
        <is>
          <t>Fondo amarillo pálido: celdas que el usuario debe rellenar.</t>
        </is>
      </c>
      <c r="D16" s="25" t="n"/>
    </row>
    <row r="17">
      <c r="A17" s="27" t="inlineStr">
        <is>
          <t>Valores positivos</t>
        </is>
      </c>
      <c r="B17" s="32" t="inlineStr"/>
      <c r="C17" s="27" t="inlineStr">
        <is>
          <t>Texto verde: avances favorables, acciones cerradas.</t>
        </is>
      </c>
      <c r="D17" s="25" t="n"/>
    </row>
    <row r="18">
      <c r="A18" s="27" t="inlineStr">
        <is>
          <t>Alertas / negativos</t>
        </is>
      </c>
      <c r="B18" s="33" t="inlineStr"/>
      <c r="C18" s="27" t="inlineStr">
        <is>
          <t>Texto rojo: retrasos, desviaciones negativas o riesgos.</t>
        </is>
      </c>
      <c r="D18" s="25" t="n"/>
    </row>
  </sheetData>
  <mergeCells count="24">
    <mergeCell ref="A1:D1"/>
    <mergeCell ref="A3"/>
    <mergeCell ref="B3:D3"/>
    <mergeCell ref="A4"/>
    <mergeCell ref="B4:D4"/>
    <mergeCell ref="A5"/>
    <mergeCell ref="B5:D5"/>
    <mergeCell ref="A6"/>
    <mergeCell ref="B6:D6"/>
    <mergeCell ref="A7"/>
    <mergeCell ref="B7:D7"/>
    <mergeCell ref="A8"/>
    <mergeCell ref="B8:D8"/>
    <mergeCell ref="A9"/>
    <mergeCell ref="B9:D9"/>
    <mergeCell ref="A10"/>
    <mergeCell ref="B10:D10"/>
    <mergeCell ref="A12:D12"/>
    <mergeCell ref="C13:D13"/>
    <mergeCell ref="C14:D14"/>
    <mergeCell ref="C15:D15"/>
    <mergeCell ref="C16:D16"/>
    <mergeCell ref="C17:D17"/>
    <mergeCell ref="C18:D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2026-07-07T09:55:30Z</dcterms:created>
  <dcterms:modified xmlns:dcterms="http://purl.org/dc/terms/" xmlns:xsi="http://www.w3.org/2001/XMLSchema-instance" xsi:type="dcterms:W3CDTF">2026-07-07T09:55:30Z</dcterms:modified>
</cp:coreProperties>
</file>