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da visita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Listas" sheetId="3" state="visible" r:id="rId3"/>
    <sheet xmlns:r="http://schemas.openxmlformats.org/officeDocument/2006/relationships" name="Instrucciones" sheetId="4" state="visible" r:id="rId4"/>
  </sheets>
  <definedNames>
    <definedName name="_xlnm._FilterDatabase" localSheetId="2" hidden="1">'Listas'!$A$1:$B$11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#.##0,00&quot; €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1E293B"/>
      <sz val="14"/>
    </font>
    <font>
      <name val="Calibri"/>
      <color rgb="00374151"/>
      <sz val="9"/>
    </font>
  </fonts>
  <fills count="11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E293B"/>
      </patternFill>
    </fill>
    <fill>
      <patternFill patternType="solid">
        <fgColor rgb="0014B8A6"/>
      </patternFill>
    </fill>
    <fill>
      <patternFill patternType="solid">
        <fgColor rgb="0022C55E"/>
      </patternFill>
    </fill>
    <fill>
      <patternFill patternType="solid">
        <fgColor rgb="00DC2626"/>
      </patternFill>
    </fill>
    <fill>
      <patternFill patternType="solid">
        <fgColor rgb="00FEF3C7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right" vertical="center"/>
    </xf>
    <xf numFmtId="9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center" vertical="center"/>
    </xf>
    <xf numFmtId="0" fontId="3" fillId="6" borderId="0" applyAlignment="1" pivotButton="0" quotePrefix="0" xfId="0">
      <alignment horizontal="center" vertical="center"/>
    </xf>
    <xf numFmtId="0" fontId="4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9" fontId="5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right" vertical="center"/>
    </xf>
    <xf numFmtId="9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right" vertical="center"/>
    </xf>
    <xf numFmtId="9" fontId="2" fillId="5" borderId="1" applyAlignment="1" pivotButton="0" quotePrefix="0" xfId="0">
      <alignment horizontal="right" vertical="center"/>
    </xf>
    <xf numFmtId="0" fontId="1" fillId="6" borderId="1" applyAlignment="1" pivotButton="0" quotePrefix="0" xfId="0">
      <alignment horizontal="left" vertical="center"/>
    </xf>
    <xf numFmtId="0" fontId="1" fillId="6" borderId="1" applyAlignment="1" pivotButton="0" quotePrefix="0" xfId="0">
      <alignment horizontal="right" vertical="center"/>
    </xf>
    <xf numFmtId="166" fontId="1" fillId="6" borderId="1" applyAlignment="1" pivotButton="0" quotePrefix="0" xfId="0">
      <alignment horizontal="right" vertical="center"/>
    </xf>
    <xf numFmtId="9" fontId="1" fillId="6" borderId="1" applyAlignment="1" pivotButton="0" quotePrefix="0" xfId="0">
      <alignment horizontal="right" vertical="center"/>
    </xf>
    <xf numFmtId="0" fontId="4" fillId="7" borderId="1" pivotButton="0" quotePrefix="0" xfId="0"/>
    <xf numFmtId="0" fontId="0" fillId="7" borderId="1" pivotButton="0" quotePrefix="0" xfId="0"/>
    <xf numFmtId="0" fontId="6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0" fontId="2" fillId="8" borderId="1" applyAlignment="1" pivotButton="0" quotePrefix="0" xfId="0">
      <alignment horizontal="left" vertical="center"/>
    </xf>
    <xf numFmtId="0" fontId="2" fillId="9" borderId="1" applyAlignment="1" pivotButton="0" quotePrefix="0" xfId="0">
      <alignment horizontal="left" vertical="center"/>
    </xf>
    <xf numFmtId="0" fontId="2" fillId="10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color rgb="001F2937"/>
        <sz val="10"/>
      </font>
      <fill>
        <patternFill patternType="solid">
          <fgColor rgb="00FEF3C7"/>
        </patternFill>
      </fill>
    </dxf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Número de visitas por zona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'Resumen'!B12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solidFill>
                <a:srgbClr val="1E293B"/>
              </a:solidFill>
              <a:prstDash val="solid"/>
            </a:ln>
          </spPr>
          <cat>
            <numRef>
              <f>'Resumen'!$A$13:$A$17</f>
            </numRef>
          </cat>
          <val>
            <numRef>
              <f>'Resumen'!$B$13:$B$17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Zona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Visitas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de visitas por estado</a:t>
            </a:r>
          </a:p>
        </rich>
      </tx>
    </title>
    <plotArea>
      <pieChart>
        <varyColors val="1"/>
        <ser>
          <idx val="0"/>
          <order val="0"/>
          <tx>
            <strRef>
              <f>'Resumen'!I12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E293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8102E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'Resumen'!$H$13:$H$16</f>
            </numRef>
          </cat>
          <val>
            <numRef>
              <f>'Resumen'!$I$13:$I$16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Potencial comercial por zona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'Resumen'!D12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solidFill>
                <a:srgbClr val="16A34A"/>
              </a:solidFill>
              <a:prstDash val="solid"/>
            </a:ln>
          </spPr>
          <cat>
            <numRef>
              <f>'Resumen'!$A$13:$A$17</f>
            </numRef>
          </cat>
          <val>
            <numRef>
              <f>'Resumen'!$D$13:$D$17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Potencial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Zona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17</row>
      <rowOff>0</rowOff>
    </from>
    <ext cx="468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20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laAgendaVisitas" displayName="TablaAgendaVisitas" ref="A1:U101" headerRowCount="1">
  <autoFilter ref="A1:U101"/>
  <tableColumns count="21">
    <tableColumn id="1" name="ID visita"/>
    <tableColumn id="2" name="Fecha"/>
    <tableColumn id="3" name="Hora"/>
    <tableColumn id="4" name="Comercial"/>
    <tableColumn id="5" name="Cliente / empresa"/>
    <tableColumn id="6" name="Persona de contacto"/>
    <tableColumn id="7" name="Teléfono"/>
    <tableColumn id="8" name="Ciudad"/>
    <tableColumn id="9" name="Zona comercial"/>
    <tableColumn id="10" name="Tipo de visita"/>
    <tableColumn id="11" name="Objetivo"/>
    <tableColumn id="12" name="Estado"/>
    <tableColumn id="13" name="Prioridad"/>
    <tableColumn id="14" name="Resultado / notas"/>
    <tableColumn id="15" name="Próxima acción"/>
    <tableColumn id="16" name="Fecha próxima acción"/>
    <tableColumn id="17" name="Importe potencial (€)"/>
    <tableColumn id="18" name="Probabilidad (%)"/>
    <tableColumn id="19" name="Venta ponderada (€)"/>
    <tableColumn id="20" name="Días hasta la visita"/>
    <tableColumn id="21" name="Aler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0" customWidth="1" min="3" max="3"/>
    <col width="15" customWidth="1" min="4" max="4"/>
    <col width="28" customWidth="1" min="5" max="5"/>
    <col width="23" customWidth="1" min="6" max="6"/>
    <col width="18" customWidth="1" min="7" max="7"/>
    <col width="15" customWidth="1" min="8" max="8"/>
    <col width="17" customWidth="1" min="9" max="9"/>
    <col width="25" customWidth="1" min="10" max="10"/>
    <col width="28" customWidth="1" min="11" max="11"/>
    <col width="15" customWidth="1" min="12" max="12"/>
    <col width="13" customWidth="1" min="13" max="13"/>
    <col width="33" customWidth="1" min="14" max="14"/>
    <col width="30" customWidth="1" min="15" max="15"/>
    <col width="19" customWidth="1" min="16" max="16"/>
    <col width="21" customWidth="1" min="17" max="17"/>
    <col width="17" customWidth="1" min="18" max="18"/>
    <col width="21" customWidth="1" min="19" max="19"/>
    <col width="20" customWidth="1" min="20" max="20"/>
    <col width="18" customWidth="1" min="21" max="21"/>
  </cols>
  <sheetData>
    <row r="1" ht="34" customHeight="1">
      <c r="A1" s="1" t="inlineStr">
        <is>
          <t>ID visita</t>
        </is>
      </c>
      <c r="B1" s="1" t="inlineStr">
        <is>
          <t>Fecha</t>
        </is>
      </c>
      <c r="C1" s="1" t="inlineStr">
        <is>
          <t>Hora</t>
        </is>
      </c>
      <c r="D1" s="1" t="inlineStr">
        <is>
          <t>Comercial</t>
        </is>
      </c>
      <c r="E1" s="1" t="inlineStr">
        <is>
          <t>Cliente / empresa</t>
        </is>
      </c>
      <c r="F1" s="1" t="inlineStr">
        <is>
          <t>Persona de contacto</t>
        </is>
      </c>
      <c r="G1" s="1" t="inlineStr">
        <is>
          <t>Teléfono</t>
        </is>
      </c>
      <c r="H1" s="1" t="inlineStr">
        <is>
          <t>Ciudad</t>
        </is>
      </c>
      <c r="I1" s="1" t="inlineStr">
        <is>
          <t>Zona comercial</t>
        </is>
      </c>
      <c r="J1" s="1" t="inlineStr">
        <is>
          <t>Tipo de visita</t>
        </is>
      </c>
      <c r="K1" s="1" t="inlineStr">
        <is>
          <t>Objetivo</t>
        </is>
      </c>
      <c r="L1" s="1" t="inlineStr">
        <is>
          <t>Estado</t>
        </is>
      </c>
      <c r="M1" s="1" t="inlineStr">
        <is>
          <t>Prioridad</t>
        </is>
      </c>
      <c r="N1" s="1" t="inlineStr">
        <is>
          <t>Resultado / notas</t>
        </is>
      </c>
      <c r="O1" s="1" t="inlineStr">
        <is>
          <t>Próxima acción</t>
        </is>
      </c>
      <c r="P1" s="1" t="inlineStr">
        <is>
          <t>Fecha próxima acción</t>
        </is>
      </c>
      <c r="Q1" s="1" t="inlineStr">
        <is>
          <t>Importe potencial (€)</t>
        </is>
      </c>
      <c r="R1" s="1" t="inlineStr">
        <is>
          <t>Probabilidad (%)</t>
        </is>
      </c>
      <c r="S1" s="1" t="inlineStr">
        <is>
          <t>Venta ponderada (€)</t>
        </is>
      </c>
      <c r="T1" s="1" t="inlineStr">
        <is>
          <t>Días hasta la visita</t>
        </is>
      </c>
      <c r="U1" s="1" t="inlineStr">
        <is>
          <t>Alerta</t>
        </is>
      </c>
    </row>
    <row r="2">
      <c r="A2" s="2" t="inlineStr">
        <is>
          <t>V-2026-001</t>
        </is>
      </c>
      <c r="B2" s="3" t="n">
        <v>46273</v>
      </c>
      <c r="C2" s="4" t="n">
        <v>0.3958333333333333</v>
      </c>
      <c r="D2" s="5" t="inlineStr">
        <is>
          <t>Lucía</t>
        </is>
      </c>
      <c r="E2" s="2" t="inlineStr">
        <is>
          <t>Grupo Alba S.L.</t>
        </is>
      </c>
      <c r="F2" s="2" t="inlineStr">
        <is>
          <t>Elena Ruiz</t>
        </is>
      </c>
      <c r="G2" s="5" t="inlineStr">
        <is>
          <t>+34 91 555 12 34</t>
        </is>
      </c>
      <c r="H2" s="5" t="inlineStr">
        <is>
          <t>Madrid</t>
        </is>
      </c>
      <c r="I2" s="6">
        <f>IF(H2="","",IFERROR(VLOOKUP(H2,'Listas'!$A$2:$B$11,2,FALSE),"Sin asignar"))</f>
        <v/>
      </c>
      <c r="J2" s="5" t="inlineStr">
        <is>
          <t>Primera visita</t>
        </is>
      </c>
      <c r="K2" s="2" t="inlineStr">
        <is>
          <t>Prospección de servicios</t>
        </is>
      </c>
      <c r="L2" s="5" t="inlineStr">
        <is>
          <t>Planificada</t>
        </is>
      </c>
      <c r="M2" s="5" t="inlineStr">
        <is>
          <t>Alta</t>
        </is>
      </c>
      <c r="N2" s="2" t="inlineStr">
        <is>
          <t>Confirmada reunión inicial con dirección.</t>
        </is>
      </c>
      <c r="O2" s="2" t="inlineStr">
        <is>
          <t>Preparar dossier comercial</t>
        </is>
      </c>
      <c r="P2" s="3" t="n">
        <v>46274</v>
      </c>
      <c r="Q2" s="7" t="n">
        <v>42000</v>
      </c>
      <c r="R2" s="8" t="n">
        <v>0.65</v>
      </c>
      <c r="S2" s="9">
        <f>IF(OR(Q2="",R2=""),"",IFERROR(Q2*R2,0))</f>
        <v/>
      </c>
      <c r="T2" s="10">
        <f>IF(B2="","",IFERROR(B2-TODAY(),""))</f>
        <v/>
      </c>
      <c r="U2" s="6">
        <f>IF(OR(A2="",B2=""),"",IF(L2="Cancelada","Reprogramar",IF(T2&lt;0,"Visita vencida",IF(T2&lt;=2,"Próxima","Planificada"))))</f>
        <v/>
      </c>
    </row>
    <row r="3">
      <c r="A3" s="2" t="inlineStr">
        <is>
          <t>V-2026-002</t>
        </is>
      </c>
      <c r="B3" s="3" t="n">
        <v>46274</v>
      </c>
      <c r="C3" s="4" t="n">
        <v>0.4583333333333333</v>
      </c>
      <c r="D3" s="5" t="inlineStr">
        <is>
          <t>Martín</t>
        </is>
      </c>
      <c r="E3" s="2" t="inlineStr">
        <is>
          <t>TecnoMar Iberia</t>
        </is>
      </c>
      <c r="F3" s="2" t="inlineStr">
        <is>
          <t>Carlos Vidal</t>
        </is>
      </c>
      <c r="G3" s="5" t="inlineStr">
        <is>
          <t>+34 93 412 56 78</t>
        </is>
      </c>
      <c r="H3" s="5" t="inlineStr">
        <is>
          <t>Barcelona</t>
        </is>
      </c>
      <c r="I3" s="11">
        <f>IF(H3="","",IFERROR(VLOOKUP(H3,'Listas'!$A$2:$B$11,2,FALSE),"Sin asignar"))</f>
        <v/>
      </c>
      <c r="J3" s="5" t="inlineStr">
        <is>
          <t>Presentación de propuesta</t>
        </is>
      </c>
      <c r="K3" s="2" t="inlineStr">
        <is>
          <t>Presentación de propuesta</t>
        </is>
      </c>
      <c r="L3" s="5" t="inlineStr">
        <is>
          <t>Planificada</t>
        </is>
      </c>
      <c r="M3" s="5" t="inlineStr">
        <is>
          <t>Alta</t>
        </is>
      </c>
      <c r="N3" s="2" t="inlineStr">
        <is>
          <t>Propuesta técnica enviada para revisión.</t>
        </is>
      </c>
      <c r="O3" s="2" t="inlineStr">
        <is>
          <t>Confirmar asistentes</t>
        </is>
      </c>
      <c r="P3" s="3" t="n">
        <v>46275</v>
      </c>
      <c r="Q3" s="7" t="n">
        <v>38000</v>
      </c>
      <c r="R3" s="8" t="n">
        <v>0.75</v>
      </c>
      <c r="S3" s="12">
        <f>IF(OR(Q3="",R3=""),"",IFERROR(Q3*R3,0))</f>
        <v/>
      </c>
      <c r="T3" s="13">
        <f>IF(B3="","",IFERROR(B3-TODAY(),""))</f>
        <v/>
      </c>
      <c r="U3" s="11">
        <f>IF(OR(A3="",B3=""),"",IF(L3="Cancelada","Reprogramar",IF(T3&lt;0,"Visita vencida",IF(T3&lt;=2,"Próxima","Planificada"))))</f>
        <v/>
      </c>
    </row>
    <row r="4">
      <c r="A4" s="2" t="inlineStr">
        <is>
          <t>V-2026-003</t>
        </is>
      </c>
      <c r="B4" s="3" t="n">
        <v>46275</v>
      </c>
      <c r="C4" s="4" t="n">
        <v>0.4270833333333333</v>
      </c>
      <c r="D4" s="5" t="inlineStr">
        <is>
          <t>Sofía</t>
        </is>
      </c>
      <c r="E4" s="2" t="inlineStr">
        <is>
          <t>Distribuciones Levante</t>
        </is>
      </c>
      <c r="F4" s="2" t="inlineStr">
        <is>
          <t>Marta Soler</t>
        </is>
      </c>
      <c r="G4" s="5" t="inlineStr">
        <is>
          <t>+34 96 325 41 90</t>
        </is>
      </c>
      <c r="H4" s="5" t="inlineStr">
        <is>
          <t>Valencia</t>
        </is>
      </c>
      <c r="I4" s="6">
        <f>IF(H4="","",IFERROR(VLOOKUP(H4,'Listas'!$A$2:$B$11,2,FALSE),"Sin asignar"))</f>
        <v/>
      </c>
      <c r="J4" s="5" t="inlineStr">
        <is>
          <t>Renovación</t>
        </is>
      </c>
      <c r="K4" s="2" t="inlineStr">
        <is>
          <t>Renovación de contrato</t>
        </is>
      </c>
      <c r="L4" s="5" t="inlineStr">
        <is>
          <t>Realizada</t>
        </is>
      </c>
      <c r="M4" s="5" t="inlineStr">
        <is>
          <t>Media</t>
        </is>
      </c>
      <c r="N4" s="2" t="inlineStr">
        <is>
          <t>Cliente interesado en ampliar el alcance.</t>
        </is>
      </c>
      <c r="O4" s="2" t="inlineStr">
        <is>
          <t>Enviar borrador de renovación</t>
        </is>
      </c>
      <c r="P4" s="3" t="n">
        <v>46277</v>
      </c>
      <c r="Q4" s="7" t="n">
        <v>28500</v>
      </c>
      <c r="R4" s="8" t="n">
        <v>0.8</v>
      </c>
      <c r="S4" s="9">
        <f>IF(OR(Q4="",R4=""),"",IFERROR(Q4*R4,0))</f>
        <v/>
      </c>
      <c r="T4" s="10">
        <f>IF(B4="","",IFERROR(B4-TODAY(),""))</f>
        <v/>
      </c>
      <c r="U4" s="6">
        <f>IF(OR(A4="",B4=""),"",IF(L4="Cancelada","Reprogramar",IF(T4&lt;0,"Visita vencida",IF(T4&lt;=2,"Próxima","Planificada"))))</f>
        <v/>
      </c>
    </row>
    <row r="5">
      <c r="A5" s="2" t="inlineStr">
        <is>
          <t>V-2026-004</t>
        </is>
      </c>
      <c r="B5" s="3" t="n">
        <v>46277</v>
      </c>
      <c r="C5" s="4" t="n">
        <v>0.5</v>
      </c>
      <c r="D5" s="5" t="inlineStr">
        <is>
          <t>Hugo</t>
        </is>
      </c>
      <c r="E5" s="2" t="inlineStr">
        <is>
          <t>Soluciones Guadalquivir</t>
        </is>
      </c>
      <c r="F5" s="2" t="inlineStr">
        <is>
          <t>Antonio Campos</t>
        </is>
      </c>
      <c r="G5" s="5" t="inlineStr">
        <is>
          <t>+34 95 401 29 67</t>
        </is>
      </c>
      <c r="H5" s="5" t="inlineStr">
        <is>
          <t>Sevilla</t>
        </is>
      </c>
      <c r="I5" s="11">
        <f>IF(H5="","",IFERROR(VLOOKUP(H5,'Listas'!$A$2:$B$11,2,FALSE),"Sin asignar"))</f>
        <v/>
      </c>
      <c r="J5" s="5" t="inlineStr">
        <is>
          <t>Seguimiento</t>
        </is>
      </c>
      <c r="K5" s="2" t="inlineStr">
        <is>
          <t>Prospección de nuevos servicios</t>
        </is>
      </c>
      <c r="L5" s="5" t="inlineStr">
        <is>
          <t>Planificada</t>
        </is>
      </c>
      <c r="M5" s="5" t="inlineStr">
        <is>
          <t>Media</t>
        </is>
      </c>
      <c r="N5" s="2" t="inlineStr">
        <is>
          <t>Pendiente de validar necesidades del equipo.</t>
        </is>
      </c>
      <c r="O5" s="2" t="inlineStr">
        <is>
          <t>Llamar para confirmar agenda</t>
        </is>
      </c>
      <c r="P5" s="3" t="n">
        <v>46276</v>
      </c>
      <c r="Q5" s="7" t="n">
        <v>17500</v>
      </c>
      <c r="R5" s="8" t="n">
        <v>0.5</v>
      </c>
      <c r="S5" s="12">
        <f>IF(OR(Q5="",R5=""),"",IFERROR(Q5*R5,0))</f>
        <v/>
      </c>
      <c r="T5" s="13">
        <f>IF(B5="","",IFERROR(B5-TODAY(),""))</f>
        <v/>
      </c>
      <c r="U5" s="11">
        <f>IF(OR(A5="",B5=""),"",IF(L5="Cancelada","Reprogramar",IF(T5&lt;0,"Visita vencida",IF(T5&lt;=2,"Próxima","Planificada"))))</f>
        <v/>
      </c>
    </row>
    <row r="6">
      <c r="A6" s="2" t="inlineStr">
        <is>
          <t>V-2026-005</t>
        </is>
      </c>
      <c r="B6" s="3" t="n">
        <v>46279</v>
      </c>
      <c r="C6" s="4" t="n">
        <v>0.375</v>
      </c>
      <c r="D6" s="5" t="inlineStr">
        <is>
          <t>Marta</t>
        </is>
      </c>
      <c r="E6" s="2" t="inlineStr">
        <is>
          <t>Logística Ebro</t>
        </is>
      </c>
      <c r="F6" s="2" t="inlineStr">
        <is>
          <t>David Pérez</t>
        </is>
      </c>
      <c r="G6" s="5" t="inlineStr">
        <is>
          <t>+34 97 622 18 44</t>
        </is>
      </c>
      <c r="H6" s="5" t="inlineStr">
        <is>
          <t>Zaragoza</t>
        </is>
      </c>
      <c r="I6" s="6">
        <f>IF(H6="","",IFERROR(VLOOKUP(H6,'Listas'!$A$2:$B$11,2,FALSE),"Sin asignar"))</f>
        <v/>
      </c>
      <c r="J6" s="5" t="inlineStr">
        <is>
          <t>Renovación</t>
        </is>
      </c>
      <c r="K6" s="2" t="inlineStr">
        <is>
          <t>Renovación de contrato</t>
        </is>
      </c>
      <c r="L6" s="5" t="inlineStr">
        <is>
          <t>Realizada</t>
        </is>
      </c>
      <c r="M6" s="5" t="inlineStr">
        <is>
          <t>Alta</t>
        </is>
      </c>
      <c r="N6" s="2" t="inlineStr">
        <is>
          <t>Renovación verbalmente aceptada.</t>
        </is>
      </c>
      <c r="O6" s="2" t="inlineStr">
        <is>
          <t>Preparar contrato definitivo</t>
        </is>
      </c>
      <c r="P6" s="3" t="n">
        <v>46280</v>
      </c>
      <c r="Q6" s="7" t="n">
        <v>32000</v>
      </c>
      <c r="R6" s="8" t="n">
        <v>0.9</v>
      </c>
      <c r="S6" s="9">
        <f>IF(OR(Q6="",R6=""),"",IFERROR(Q6*R6,0))</f>
        <v/>
      </c>
      <c r="T6" s="10">
        <f>IF(B6="","",IFERROR(B6-TODAY(),""))</f>
        <v/>
      </c>
      <c r="U6" s="6">
        <f>IF(OR(A6="",B6=""),"",IF(L6="Cancelada","Reprogramar",IF(T6&lt;0,"Visita vencida",IF(T6&lt;=2,"Próxima","Planificada"))))</f>
        <v/>
      </c>
    </row>
    <row r="7">
      <c r="A7" s="2" t="inlineStr">
        <is>
          <t>V-2026-006</t>
        </is>
      </c>
      <c r="B7" s="3" t="n">
        <v>46282</v>
      </c>
      <c r="C7" s="4" t="n">
        <v>0.6875</v>
      </c>
      <c r="D7" s="5" t="inlineStr">
        <is>
          <t>Pablo</t>
        </is>
      </c>
      <c r="E7" s="2" t="inlineStr">
        <is>
          <t>Hoteles Costa Azul</t>
        </is>
      </c>
      <c r="F7" s="2" t="inlineStr">
        <is>
          <t>Natalia Romero</t>
        </is>
      </c>
      <c r="G7" s="5" t="inlineStr">
        <is>
          <t>+34 95 210 37 65</t>
        </is>
      </c>
      <c r="H7" s="5" t="inlineStr">
        <is>
          <t>Málaga</t>
        </is>
      </c>
      <c r="I7" s="11">
        <f>IF(H7="","",IFERROR(VLOOKUP(H7,'Listas'!$A$2:$B$11,2,FALSE),"Sin asignar"))</f>
        <v/>
      </c>
      <c r="J7" s="5" t="inlineStr">
        <is>
          <t>Presentación de propuesta</t>
        </is>
      </c>
      <c r="K7" s="2" t="inlineStr">
        <is>
          <t>Presentación de propuesta</t>
        </is>
      </c>
      <c r="L7" s="5" t="inlineStr">
        <is>
          <t>Planificada</t>
        </is>
      </c>
      <c r="M7" s="5" t="inlineStr">
        <is>
          <t>Alta</t>
        </is>
      </c>
      <c r="N7" s="2" t="inlineStr">
        <is>
          <t>Se presentará propuesta de servicio integral.</t>
        </is>
      </c>
      <c r="O7" s="2" t="inlineStr">
        <is>
          <t>Revisar propuesta económica</t>
        </is>
      </c>
      <c r="P7" s="3" t="n">
        <v>46281</v>
      </c>
      <c r="Q7" s="7" t="n">
        <v>39500</v>
      </c>
      <c r="R7" s="8" t="n">
        <v>0.7</v>
      </c>
      <c r="S7" s="12">
        <f>IF(OR(Q7="",R7=""),"",IFERROR(Q7*R7,0))</f>
        <v/>
      </c>
      <c r="T7" s="13">
        <f>IF(B7="","",IFERROR(B7-TODAY(),""))</f>
        <v/>
      </c>
      <c r="U7" s="11">
        <f>IF(OR(A7="",B7=""),"",IF(L7="Cancelada","Reprogramar",IF(T7&lt;0,"Visita vencida",IF(T7&lt;=2,"Próxima","Planificada"))))</f>
        <v/>
      </c>
    </row>
    <row r="8">
      <c r="A8" s="2" t="inlineStr">
        <is>
          <t>V-2026-007</t>
        </is>
      </c>
      <c r="B8" s="3" t="n">
        <v>46284</v>
      </c>
      <c r="C8" s="4" t="n">
        <v>0.4479166666666667</v>
      </c>
      <c r="D8" s="5" t="inlineStr">
        <is>
          <t>Carmen</t>
        </is>
      </c>
      <c r="E8" s="2" t="inlineStr">
        <is>
          <t>Norte Industrial</t>
        </is>
      </c>
      <c r="F8" s="2" t="inlineStr">
        <is>
          <t>Iker Moreno</t>
        </is>
      </c>
      <c r="G8" s="5" t="inlineStr">
        <is>
          <t>+34 94 488 73 22</t>
        </is>
      </c>
      <c r="H8" s="5" t="inlineStr">
        <is>
          <t>Bilbao</t>
        </is>
      </c>
      <c r="I8" s="6">
        <f>IF(H8="","",IFERROR(VLOOKUP(H8,'Listas'!$A$2:$B$11,2,FALSE),"Sin asignar"))</f>
        <v/>
      </c>
      <c r="J8" s="5" t="inlineStr">
        <is>
          <t>Seguimiento</t>
        </is>
      </c>
      <c r="K8" s="2" t="inlineStr">
        <is>
          <t>Prospección de servicios</t>
        </is>
      </c>
      <c r="L8" s="5" t="inlineStr">
        <is>
          <t>Cancelada</t>
        </is>
      </c>
      <c r="M8" s="5" t="inlineStr">
        <is>
          <t>Baja</t>
        </is>
      </c>
      <c r="N8" s="2" t="inlineStr">
        <is>
          <t>Cliente solicita retomar la conversación en octubre.</t>
        </is>
      </c>
      <c r="O8" s="2" t="inlineStr">
        <is>
          <t>Contactar para nueva fecha</t>
        </is>
      </c>
      <c r="P8" s="3" t="n">
        <v>46288</v>
      </c>
      <c r="Q8" s="7" t="n">
        <v>8500</v>
      </c>
      <c r="R8" s="8" t="n">
        <v>0.3</v>
      </c>
      <c r="S8" s="9">
        <f>IF(OR(Q8="",R8=""),"",IFERROR(Q8*R8,0))</f>
        <v/>
      </c>
      <c r="T8" s="10">
        <f>IF(B8="","",IFERROR(B8-TODAY(),""))</f>
        <v/>
      </c>
      <c r="U8" s="6">
        <f>IF(OR(A8="",B8=""),"",IF(L8="Cancelada","Reprogramar",IF(T8&lt;0,"Visita vencida",IF(T8&lt;=2,"Próxima","Planificada"))))</f>
        <v/>
      </c>
    </row>
    <row r="9">
      <c r="A9" s="2" t="inlineStr">
        <is>
          <t>V-2026-008</t>
        </is>
      </c>
      <c r="B9" s="3" t="n">
        <v>46287</v>
      </c>
      <c r="C9" s="4" t="n">
        <v>0.4791666666666667</v>
      </c>
      <c r="D9" s="5" t="inlineStr">
        <is>
          <t>Javier</t>
        </is>
      </c>
      <c r="E9" s="2" t="inlineStr">
        <is>
          <t>AgroCampo S.L.</t>
        </is>
      </c>
      <c r="F9" s="2" t="inlineStr">
        <is>
          <t>Beatriz Gil</t>
        </is>
      </c>
      <c r="G9" s="5" t="inlineStr">
        <is>
          <t>+34 96 844 09 31</t>
        </is>
      </c>
      <c r="H9" s="5" t="inlineStr">
        <is>
          <t>Murcia</t>
        </is>
      </c>
      <c r="I9" s="11">
        <f>IF(H9="","",IFERROR(VLOOKUP(H9,'Listas'!$A$2:$B$11,2,FALSE),"Sin asignar"))</f>
        <v/>
      </c>
      <c r="J9" s="5" t="inlineStr">
        <is>
          <t>Primera visita</t>
        </is>
      </c>
      <c r="K9" s="2" t="inlineStr">
        <is>
          <t>Prospección de servicios</t>
        </is>
      </c>
      <c r="L9" s="5" t="inlineStr">
        <is>
          <t>Reprogramar</t>
        </is>
      </c>
      <c r="M9" s="5" t="inlineStr">
        <is>
          <t>Media</t>
        </is>
      </c>
      <c r="N9" s="2" t="inlineStr">
        <is>
          <t>El contacto no estará disponible en la fecha prevista.</t>
        </is>
      </c>
      <c r="O9" s="2" t="inlineStr">
        <is>
          <t>Proponer dos alternativas de fecha</t>
        </is>
      </c>
      <c r="P9" s="3" t="n">
        <v>46278</v>
      </c>
      <c r="Q9" s="7" t="n">
        <v>21000</v>
      </c>
      <c r="R9" s="8" t="n">
        <v>0.45</v>
      </c>
      <c r="S9" s="12">
        <f>IF(OR(Q9="",R9=""),"",IFERROR(Q9*R9,0))</f>
        <v/>
      </c>
      <c r="T9" s="13">
        <f>IF(B9="","",IFERROR(B9-TODAY(),""))</f>
        <v/>
      </c>
      <c r="U9" s="11">
        <f>IF(OR(A9="",B9=""),"",IF(L9="Cancelada","Reprogramar",IF(T9&lt;0,"Visita vencida",IF(T9&lt;=2,"Próxima","Planificada"))))</f>
        <v/>
      </c>
    </row>
    <row r="10">
      <c r="A10" s="2" t="inlineStr">
        <is>
          <t>V-2026-009</t>
        </is>
      </c>
      <c r="B10" s="3" t="n">
        <v>46290</v>
      </c>
      <c r="C10" s="4" t="n">
        <v>0.5416666666666666</v>
      </c>
      <c r="D10" s="5" t="inlineStr">
        <is>
          <t>Laura</t>
        </is>
      </c>
      <c r="E10" s="2" t="inlineStr">
        <is>
          <t>Mediterránea Retail</t>
        </is>
      </c>
      <c r="F10" s="2" t="inlineStr">
        <is>
          <t>Sergio Navarro</t>
        </is>
      </c>
      <c r="G10" s="5" t="inlineStr">
        <is>
          <t>+34 96 510 62 88</t>
        </is>
      </c>
      <c r="H10" s="5" t="inlineStr">
        <is>
          <t>Alicante</t>
        </is>
      </c>
      <c r="I10" s="6">
        <f>IF(H10="","",IFERROR(VLOOKUP(H10,'Listas'!$A$2:$B$11,2,FALSE),"Sin asignar"))</f>
        <v/>
      </c>
      <c r="J10" s="5" t="inlineStr">
        <is>
          <t>Renovación</t>
        </is>
      </c>
      <c r="K10" s="2" t="inlineStr">
        <is>
          <t>Renovación de contrato</t>
        </is>
      </c>
      <c r="L10" s="5" t="inlineStr">
        <is>
          <t>Planificada</t>
        </is>
      </c>
      <c r="M10" s="5" t="inlineStr">
        <is>
          <t>Media</t>
        </is>
      </c>
      <c r="N10" s="2" t="inlineStr">
        <is>
          <t>Revisión anual de condiciones comerciales.</t>
        </is>
      </c>
      <c r="O10" s="2" t="inlineStr">
        <is>
          <t>Analizar consumo histórico</t>
        </is>
      </c>
      <c r="P10" s="3" t="n">
        <v>46286</v>
      </c>
      <c r="Q10" s="7" t="n">
        <v>26500</v>
      </c>
      <c r="R10" s="8" t="n">
        <v>0.6</v>
      </c>
      <c r="S10" s="9">
        <f>IF(OR(Q10="",R10=""),"",IFERROR(Q10*R10,0))</f>
        <v/>
      </c>
      <c r="T10" s="10">
        <f>IF(B10="","",IFERROR(B10-TODAY(),""))</f>
        <v/>
      </c>
      <c r="U10" s="6">
        <f>IF(OR(A10="",B10=""),"",IF(L10="Cancelada","Reprogramar",IF(T10&lt;0,"Visita vencida",IF(T10&lt;=2,"Próxima","Planificada"))))</f>
        <v/>
      </c>
    </row>
    <row r="11">
      <c r="A11" s="2" t="n"/>
      <c r="B11" s="3" t="n"/>
      <c r="C11" s="4" t="n"/>
      <c r="D11" s="5" t="n"/>
      <c r="E11" s="2" t="n"/>
      <c r="F11" s="2" t="n"/>
      <c r="G11" s="5" t="n"/>
      <c r="H11" s="5" t="n"/>
      <c r="I11" s="11">
        <f>IF(H11="","",IFERROR(VLOOKUP(H11,'Listas'!$A$2:$B$11,2,FALSE),"Sin asignar"))</f>
        <v/>
      </c>
      <c r="J11" s="5" t="n"/>
      <c r="K11" s="2" t="n"/>
      <c r="L11" s="5" t="n"/>
      <c r="M11" s="5" t="n"/>
      <c r="N11" s="2" t="n"/>
      <c r="O11" s="2" t="n"/>
      <c r="P11" s="3" t="n"/>
      <c r="Q11" s="7" t="n"/>
      <c r="R11" s="8" t="n"/>
      <c r="S11" s="12">
        <f>IF(OR(Q11="",R11=""),"",IFERROR(Q11*R11,0))</f>
        <v/>
      </c>
      <c r="T11" s="13">
        <f>IF(B11="","",IFERROR(B11-TODAY(),""))</f>
        <v/>
      </c>
      <c r="U11" s="11">
        <f>IF(OR(A11="",B11=""),"",IF(L11="Cancelada","Reprogramar",IF(T11&lt;0,"Visita vencida",IF(T11&lt;=2,"Próxima","Planificada"))))</f>
        <v/>
      </c>
    </row>
    <row r="12">
      <c r="A12" s="2" t="n"/>
      <c r="B12" s="3" t="n"/>
      <c r="C12" s="4" t="n"/>
      <c r="D12" s="5" t="n"/>
      <c r="E12" s="2" t="n"/>
      <c r="F12" s="2" t="n"/>
      <c r="G12" s="5" t="n"/>
      <c r="H12" s="5" t="n"/>
      <c r="I12" s="6">
        <f>IF(H12="","",IFERROR(VLOOKUP(H12,'Listas'!$A$2:$B$11,2,FALSE),"Sin asignar"))</f>
        <v/>
      </c>
      <c r="J12" s="5" t="n"/>
      <c r="K12" s="2" t="n"/>
      <c r="L12" s="5" t="n"/>
      <c r="M12" s="5" t="n"/>
      <c r="N12" s="2" t="n"/>
      <c r="O12" s="2" t="n"/>
      <c r="P12" s="3" t="n"/>
      <c r="Q12" s="7" t="n"/>
      <c r="R12" s="8" t="n"/>
      <c r="S12" s="9">
        <f>IF(OR(Q12="",R12=""),"",IFERROR(Q12*R12,0))</f>
        <v/>
      </c>
      <c r="T12" s="10">
        <f>IF(B12="","",IFERROR(B12-TODAY(),""))</f>
        <v/>
      </c>
      <c r="U12" s="6">
        <f>IF(OR(A12="",B12=""),"",IF(L12="Cancelada","Reprogramar",IF(T12&lt;0,"Visita vencida",IF(T12&lt;=2,"Próxima","Planificada"))))</f>
        <v/>
      </c>
    </row>
    <row r="13">
      <c r="A13" s="2" t="n"/>
      <c r="B13" s="3" t="n"/>
      <c r="C13" s="4" t="n"/>
      <c r="D13" s="5" t="n"/>
      <c r="E13" s="2" t="n"/>
      <c r="F13" s="2" t="n"/>
      <c r="G13" s="5" t="n"/>
      <c r="H13" s="5" t="n"/>
      <c r="I13" s="11">
        <f>IF(H13="","",IFERROR(VLOOKUP(H13,'Listas'!$A$2:$B$11,2,FALSE),"Sin asignar"))</f>
        <v/>
      </c>
      <c r="J13" s="5" t="n"/>
      <c r="K13" s="2" t="n"/>
      <c r="L13" s="5" t="n"/>
      <c r="M13" s="5" t="n"/>
      <c r="N13" s="2" t="n"/>
      <c r="O13" s="2" t="n"/>
      <c r="P13" s="3" t="n"/>
      <c r="Q13" s="7" t="n"/>
      <c r="R13" s="8" t="n"/>
      <c r="S13" s="12">
        <f>IF(OR(Q13="",R13=""),"",IFERROR(Q13*R13,0))</f>
        <v/>
      </c>
      <c r="T13" s="13">
        <f>IF(B13="","",IFERROR(B13-TODAY(),""))</f>
        <v/>
      </c>
      <c r="U13" s="11">
        <f>IF(OR(A13="",B13=""),"",IF(L13="Cancelada","Reprogramar",IF(T13&lt;0,"Visita vencida",IF(T13&lt;=2,"Próxima","Planificada"))))</f>
        <v/>
      </c>
    </row>
    <row r="14">
      <c r="A14" s="2" t="n"/>
      <c r="B14" s="3" t="n"/>
      <c r="C14" s="4" t="n"/>
      <c r="D14" s="5" t="n"/>
      <c r="E14" s="2" t="n"/>
      <c r="F14" s="2" t="n"/>
      <c r="G14" s="5" t="n"/>
      <c r="H14" s="5" t="n"/>
      <c r="I14" s="6">
        <f>IF(H14="","",IFERROR(VLOOKUP(H14,'Listas'!$A$2:$B$11,2,FALSE),"Sin asignar"))</f>
        <v/>
      </c>
      <c r="J14" s="5" t="n"/>
      <c r="K14" s="2" t="n"/>
      <c r="L14" s="5" t="n"/>
      <c r="M14" s="5" t="n"/>
      <c r="N14" s="2" t="n"/>
      <c r="O14" s="2" t="n"/>
      <c r="P14" s="3" t="n"/>
      <c r="Q14" s="7" t="n"/>
      <c r="R14" s="8" t="n"/>
      <c r="S14" s="9">
        <f>IF(OR(Q14="",R14=""),"",IFERROR(Q14*R14,0))</f>
        <v/>
      </c>
      <c r="T14" s="10">
        <f>IF(B14="","",IFERROR(B14-TODAY(),""))</f>
        <v/>
      </c>
      <c r="U14" s="6">
        <f>IF(OR(A14="",B14=""),"",IF(L14="Cancelada","Reprogramar",IF(T14&lt;0,"Visita vencida",IF(T14&lt;=2,"Próxima","Planificada"))))</f>
        <v/>
      </c>
    </row>
    <row r="15">
      <c r="A15" s="2" t="n"/>
      <c r="B15" s="3" t="n"/>
      <c r="C15" s="4" t="n"/>
      <c r="D15" s="5" t="n"/>
      <c r="E15" s="2" t="n"/>
      <c r="F15" s="2" t="n"/>
      <c r="G15" s="5" t="n"/>
      <c r="H15" s="5" t="n"/>
      <c r="I15" s="11">
        <f>IF(H15="","",IFERROR(VLOOKUP(H15,'Listas'!$A$2:$B$11,2,FALSE),"Sin asignar"))</f>
        <v/>
      </c>
      <c r="J15" s="5" t="n"/>
      <c r="K15" s="2" t="n"/>
      <c r="L15" s="5" t="n"/>
      <c r="M15" s="5" t="n"/>
      <c r="N15" s="2" t="n"/>
      <c r="O15" s="2" t="n"/>
      <c r="P15" s="3" t="n"/>
      <c r="Q15" s="7" t="n"/>
      <c r="R15" s="8" t="n"/>
      <c r="S15" s="12">
        <f>IF(OR(Q15="",R15=""),"",IFERROR(Q15*R15,0))</f>
        <v/>
      </c>
      <c r="T15" s="13">
        <f>IF(B15="","",IFERROR(B15-TODAY(),""))</f>
        <v/>
      </c>
      <c r="U15" s="11">
        <f>IF(OR(A15="",B15=""),"",IF(L15="Cancelada","Reprogramar",IF(T15&lt;0,"Visita vencida",IF(T15&lt;=2,"Próxima","Planificada"))))</f>
        <v/>
      </c>
    </row>
    <row r="16">
      <c r="A16" s="2" t="n"/>
      <c r="B16" s="3" t="n"/>
      <c r="C16" s="4" t="n"/>
      <c r="D16" s="5" t="n"/>
      <c r="E16" s="2" t="n"/>
      <c r="F16" s="2" t="n"/>
      <c r="G16" s="5" t="n"/>
      <c r="H16" s="5" t="n"/>
      <c r="I16" s="6">
        <f>IF(H16="","",IFERROR(VLOOKUP(H16,'Listas'!$A$2:$B$11,2,FALSE),"Sin asignar"))</f>
        <v/>
      </c>
      <c r="J16" s="5" t="n"/>
      <c r="K16" s="2" t="n"/>
      <c r="L16" s="5" t="n"/>
      <c r="M16" s="5" t="n"/>
      <c r="N16" s="2" t="n"/>
      <c r="O16" s="2" t="n"/>
      <c r="P16" s="3" t="n"/>
      <c r="Q16" s="7" t="n"/>
      <c r="R16" s="8" t="n"/>
      <c r="S16" s="9">
        <f>IF(OR(Q16="",R16=""),"",IFERROR(Q16*R16,0))</f>
        <v/>
      </c>
      <c r="T16" s="10">
        <f>IF(B16="","",IFERROR(B16-TODAY(),""))</f>
        <v/>
      </c>
      <c r="U16" s="6">
        <f>IF(OR(A16="",B16=""),"",IF(L16="Cancelada","Reprogramar",IF(T16&lt;0,"Visita vencida",IF(T16&lt;=2,"Próxima","Planificada"))))</f>
        <v/>
      </c>
    </row>
    <row r="17">
      <c r="A17" s="2" t="n"/>
      <c r="B17" s="3" t="n"/>
      <c r="C17" s="4" t="n"/>
      <c r="D17" s="5" t="n"/>
      <c r="E17" s="2" t="n"/>
      <c r="F17" s="2" t="n"/>
      <c r="G17" s="5" t="n"/>
      <c r="H17" s="5" t="n"/>
      <c r="I17" s="11">
        <f>IF(H17="","",IFERROR(VLOOKUP(H17,'Listas'!$A$2:$B$11,2,FALSE),"Sin asignar"))</f>
        <v/>
      </c>
      <c r="J17" s="5" t="n"/>
      <c r="K17" s="2" t="n"/>
      <c r="L17" s="5" t="n"/>
      <c r="M17" s="5" t="n"/>
      <c r="N17" s="2" t="n"/>
      <c r="O17" s="2" t="n"/>
      <c r="P17" s="3" t="n"/>
      <c r="Q17" s="7" t="n"/>
      <c r="R17" s="8" t="n"/>
      <c r="S17" s="12">
        <f>IF(OR(Q17="",R17=""),"",IFERROR(Q17*R17,0))</f>
        <v/>
      </c>
      <c r="T17" s="13">
        <f>IF(B17="","",IFERROR(B17-TODAY(),""))</f>
        <v/>
      </c>
      <c r="U17" s="11">
        <f>IF(OR(A17="",B17=""),"",IF(L17="Cancelada","Reprogramar",IF(T17&lt;0,"Visita vencida",IF(T17&lt;=2,"Próxima","Planificada"))))</f>
        <v/>
      </c>
    </row>
    <row r="18">
      <c r="A18" s="2" t="n"/>
      <c r="B18" s="3" t="n"/>
      <c r="C18" s="4" t="n"/>
      <c r="D18" s="5" t="n"/>
      <c r="E18" s="2" t="n"/>
      <c r="F18" s="2" t="n"/>
      <c r="G18" s="5" t="n"/>
      <c r="H18" s="5" t="n"/>
      <c r="I18" s="6">
        <f>IF(H18="","",IFERROR(VLOOKUP(H18,'Listas'!$A$2:$B$11,2,FALSE),"Sin asignar"))</f>
        <v/>
      </c>
      <c r="J18" s="5" t="n"/>
      <c r="K18" s="2" t="n"/>
      <c r="L18" s="5" t="n"/>
      <c r="M18" s="5" t="n"/>
      <c r="N18" s="2" t="n"/>
      <c r="O18" s="2" t="n"/>
      <c r="P18" s="3" t="n"/>
      <c r="Q18" s="7" t="n"/>
      <c r="R18" s="8" t="n"/>
      <c r="S18" s="9">
        <f>IF(OR(Q18="",R18=""),"",IFERROR(Q18*R18,0))</f>
        <v/>
      </c>
      <c r="T18" s="10">
        <f>IF(B18="","",IFERROR(B18-TODAY(),""))</f>
        <v/>
      </c>
      <c r="U18" s="6">
        <f>IF(OR(A18="",B18=""),"",IF(L18="Cancelada","Reprogramar",IF(T18&lt;0,"Visita vencida",IF(T18&lt;=2,"Próxima","Planificada"))))</f>
        <v/>
      </c>
    </row>
    <row r="19">
      <c r="A19" s="2" t="n"/>
      <c r="B19" s="3" t="n"/>
      <c r="C19" s="4" t="n"/>
      <c r="D19" s="5" t="n"/>
      <c r="E19" s="2" t="n"/>
      <c r="F19" s="2" t="n"/>
      <c r="G19" s="5" t="n"/>
      <c r="H19" s="5" t="n"/>
      <c r="I19" s="11">
        <f>IF(H19="","",IFERROR(VLOOKUP(H19,'Listas'!$A$2:$B$11,2,FALSE),"Sin asignar"))</f>
        <v/>
      </c>
      <c r="J19" s="5" t="n"/>
      <c r="K19" s="2" t="n"/>
      <c r="L19" s="5" t="n"/>
      <c r="M19" s="5" t="n"/>
      <c r="N19" s="2" t="n"/>
      <c r="O19" s="2" t="n"/>
      <c r="P19" s="3" t="n"/>
      <c r="Q19" s="7" t="n"/>
      <c r="R19" s="8" t="n"/>
      <c r="S19" s="12">
        <f>IF(OR(Q19="",R19=""),"",IFERROR(Q19*R19,0))</f>
        <v/>
      </c>
      <c r="T19" s="13">
        <f>IF(B19="","",IFERROR(B19-TODAY(),""))</f>
        <v/>
      </c>
      <c r="U19" s="11">
        <f>IF(OR(A19="",B19=""),"",IF(L19="Cancelada","Reprogramar",IF(T19&lt;0,"Visita vencida",IF(T19&lt;=2,"Próxima","Planificada"))))</f>
        <v/>
      </c>
    </row>
    <row r="20">
      <c r="A20" s="2" t="n"/>
      <c r="B20" s="3" t="n"/>
      <c r="C20" s="4" t="n"/>
      <c r="D20" s="5" t="n"/>
      <c r="E20" s="2" t="n"/>
      <c r="F20" s="2" t="n"/>
      <c r="G20" s="5" t="n"/>
      <c r="H20" s="5" t="n"/>
      <c r="I20" s="6">
        <f>IF(H20="","",IFERROR(VLOOKUP(H20,'Listas'!$A$2:$B$11,2,FALSE),"Sin asignar"))</f>
        <v/>
      </c>
      <c r="J20" s="5" t="n"/>
      <c r="K20" s="2" t="n"/>
      <c r="L20" s="5" t="n"/>
      <c r="M20" s="5" t="n"/>
      <c r="N20" s="2" t="n"/>
      <c r="O20" s="2" t="n"/>
      <c r="P20" s="3" t="n"/>
      <c r="Q20" s="7" t="n"/>
      <c r="R20" s="8" t="n"/>
      <c r="S20" s="9">
        <f>IF(OR(Q20="",R20=""),"",IFERROR(Q20*R20,0))</f>
        <v/>
      </c>
      <c r="T20" s="10">
        <f>IF(B20="","",IFERROR(B20-TODAY(),""))</f>
        <v/>
      </c>
      <c r="U20" s="6">
        <f>IF(OR(A20="",B20=""),"",IF(L20="Cancelada","Reprogramar",IF(T20&lt;0,"Visita vencida",IF(T20&lt;=2,"Próxima","Planificada"))))</f>
        <v/>
      </c>
    </row>
    <row r="21">
      <c r="A21" s="2" t="n"/>
      <c r="B21" s="3" t="n"/>
      <c r="C21" s="4" t="n"/>
      <c r="D21" s="5" t="n"/>
      <c r="E21" s="2" t="n"/>
      <c r="F21" s="2" t="n"/>
      <c r="G21" s="5" t="n"/>
      <c r="H21" s="5" t="n"/>
      <c r="I21" s="11">
        <f>IF(H21="","",IFERROR(VLOOKUP(H21,'Listas'!$A$2:$B$11,2,FALSE),"Sin asignar"))</f>
        <v/>
      </c>
      <c r="J21" s="5" t="n"/>
      <c r="K21" s="2" t="n"/>
      <c r="L21" s="5" t="n"/>
      <c r="M21" s="5" t="n"/>
      <c r="N21" s="2" t="n"/>
      <c r="O21" s="2" t="n"/>
      <c r="P21" s="3" t="n"/>
      <c r="Q21" s="7" t="n"/>
      <c r="R21" s="8" t="n"/>
      <c r="S21" s="12">
        <f>IF(OR(Q21="",R21=""),"",IFERROR(Q21*R21,0))</f>
        <v/>
      </c>
      <c r="T21" s="13">
        <f>IF(B21="","",IFERROR(B21-TODAY(),""))</f>
        <v/>
      </c>
      <c r="U21" s="11">
        <f>IF(OR(A21="",B21=""),"",IF(L21="Cancelada","Reprogramar",IF(T21&lt;0,"Visita vencida",IF(T21&lt;=2,"Próxima","Planificada"))))</f>
        <v/>
      </c>
    </row>
    <row r="22">
      <c r="A22" s="2" t="n"/>
      <c r="B22" s="3" t="n"/>
      <c r="C22" s="4" t="n"/>
      <c r="D22" s="5" t="n"/>
      <c r="E22" s="2" t="n"/>
      <c r="F22" s="2" t="n"/>
      <c r="G22" s="5" t="n"/>
      <c r="H22" s="5" t="n"/>
      <c r="I22" s="6">
        <f>IF(H22="","",IFERROR(VLOOKUP(H22,'Listas'!$A$2:$B$11,2,FALSE),"Sin asignar"))</f>
        <v/>
      </c>
      <c r="J22" s="5" t="n"/>
      <c r="K22" s="2" t="n"/>
      <c r="L22" s="5" t="n"/>
      <c r="M22" s="5" t="n"/>
      <c r="N22" s="2" t="n"/>
      <c r="O22" s="2" t="n"/>
      <c r="P22" s="3" t="n"/>
      <c r="Q22" s="7" t="n"/>
      <c r="R22" s="8" t="n"/>
      <c r="S22" s="9">
        <f>IF(OR(Q22="",R22=""),"",IFERROR(Q22*R22,0))</f>
        <v/>
      </c>
      <c r="T22" s="10">
        <f>IF(B22="","",IFERROR(B22-TODAY(),""))</f>
        <v/>
      </c>
      <c r="U22" s="6">
        <f>IF(OR(A22="",B22=""),"",IF(L22="Cancelada","Reprogramar",IF(T22&lt;0,"Visita vencida",IF(T22&lt;=2,"Próxima","Planificada"))))</f>
        <v/>
      </c>
    </row>
    <row r="23">
      <c r="A23" s="2" t="n"/>
      <c r="B23" s="3" t="n"/>
      <c r="C23" s="4" t="n"/>
      <c r="D23" s="5" t="n"/>
      <c r="E23" s="2" t="n"/>
      <c r="F23" s="2" t="n"/>
      <c r="G23" s="5" t="n"/>
      <c r="H23" s="5" t="n"/>
      <c r="I23" s="11">
        <f>IF(H23="","",IFERROR(VLOOKUP(H23,'Listas'!$A$2:$B$11,2,FALSE),"Sin asignar"))</f>
        <v/>
      </c>
      <c r="J23" s="5" t="n"/>
      <c r="K23" s="2" t="n"/>
      <c r="L23" s="5" t="n"/>
      <c r="M23" s="5" t="n"/>
      <c r="N23" s="2" t="n"/>
      <c r="O23" s="2" t="n"/>
      <c r="P23" s="3" t="n"/>
      <c r="Q23" s="7" t="n"/>
      <c r="R23" s="8" t="n"/>
      <c r="S23" s="12">
        <f>IF(OR(Q23="",R23=""),"",IFERROR(Q23*R23,0))</f>
        <v/>
      </c>
      <c r="T23" s="13">
        <f>IF(B23="","",IFERROR(B23-TODAY(),""))</f>
        <v/>
      </c>
      <c r="U23" s="11">
        <f>IF(OR(A23="",B23=""),"",IF(L23="Cancelada","Reprogramar",IF(T23&lt;0,"Visita vencida",IF(T23&lt;=2,"Próxima","Planificada"))))</f>
        <v/>
      </c>
    </row>
    <row r="24">
      <c r="A24" s="2" t="n"/>
      <c r="B24" s="3" t="n"/>
      <c r="C24" s="4" t="n"/>
      <c r="D24" s="5" t="n"/>
      <c r="E24" s="2" t="n"/>
      <c r="F24" s="2" t="n"/>
      <c r="G24" s="5" t="n"/>
      <c r="H24" s="5" t="n"/>
      <c r="I24" s="6">
        <f>IF(H24="","",IFERROR(VLOOKUP(H24,'Listas'!$A$2:$B$11,2,FALSE),"Sin asignar"))</f>
        <v/>
      </c>
      <c r="J24" s="5" t="n"/>
      <c r="K24" s="2" t="n"/>
      <c r="L24" s="5" t="n"/>
      <c r="M24" s="5" t="n"/>
      <c r="N24" s="2" t="n"/>
      <c r="O24" s="2" t="n"/>
      <c r="P24" s="3" t="n"/>
      <c r="Q24" s="7" t="n"/>
      <c r="R24" s="8" t="n"/>
      <c r="S24" s="9">
        <f>IF(OR(Q24="",R24=""),"",IFERROR(Q24*R24,0))</f>
        <v/>
      </c>
      <c r="T24" s="10">
        <f>IF(B24="","",IFERROR(B24-TODAY(),""))</f>
        <v/>
      </c>
      <c r="U24" s="6">
        <f>IF(OR(A24="",B24=""),"",IF(L24="Cancelada","Reprogramar",IF(T24&lt;0,"Visita vencida",IF(T24&lt;=2,"Próxima","Planificada"))))</f>
        <v/>
      </c>
    </row>
    <row r="25">
      <c r="A25" s="2" t="n"/>
      <c r="B25" s="3" t="n"/>
      <c r="C25" s="4" t="n"/>
      <c r="D25" s="5" t="n"/>
      <c r="E25" s="2" t="n"/>
      <c r="F25" s="2" t="n"/>
      <c r="G25" s="5" t="n"/>
      <c r="H25" s="5" t="n"/>
      <c r="I25" s="11">
        <f>IF(H25="","",IFERROR(VLOOKUP(H25,'Listas'!$A$2:$B$11,2,FALSE),"Sin asignar"))</f>
        <v/>
      </c>
      <c r="J25" s="5" t="n"/>
      <c r="K25" s="2" t="n"/>
      <c r="L25" s="5" t="n"/>
      <c r="M25" s="5" t="n"/>
      <c r="N25" s="2" t="n"/>
      <c r="O25" s="2" t="n"/>
      <c r="P25" s="3" t="n"/>
      <c r="Q25" s="7" t="n"/>
      <c r="R25" s="8" t="n"/>
      <c r="S25" s="12">
        <f>IF(OR(Q25="",R25=""),"",IFERROR(Q25*R25,0))</f>
        <v/>
      </c>
      <c r="T25" s="13">
        <f>IF(B25="","",IFERROR(B25-TODAY(),""))</f>
        <v/>
      </c>
      <c r="U25" s="11">
        <f>IF(OR(A25="",B25=""),"",IF(L25="Cancelada","Reprogramar",IF(T25&lt;0,"Visita vencida",IF(T25&lt;=2,"Próxima","Planificada"))))</f>
        <v/>
      </c>
    </row>
    <row r="26">
      <c r="A26" s="2" t="n"/>
      <c r="B26" s="3" t="n"/>
      <c r="C26" s="4" t="n"/>
      <c r="D26" s="5" t="n"/>
      <c r="E26" s="2" t="n"/>
      <c r="F26" s="2" t="n"/>
      <c r="G26" s="5" t="n"/>
      <c r="H26" s="5" t="n"/>
      <c r="I26" s="6">
        <f>IF(H26="","",IFERROR(VLOOKUP(H26,'Listas'!$A$2:$B$11,2,FALSE),"Sin asignar"))</f>
        <v/>
      </c>
      <c r="J26" s="5" t="n"/>
      <c r="K26" s="2" t="n"/>
      <c r="L26" s="5" t="n"/>
      <c r="M26" s="5" t="n"/>
      <c r="N26" s="2" t="n"/>
      <c r="O26" s="2" t="n"/>
      <c r="P26" s="3" t="n"/>
      <c r="Q26" s="7" t="n"/>
      <c r="R26" s="8" t="n"/>
      <c r="S26" s="9">
        <f>IF(OR(Q26="",R26=""),"",IFERROR(Q26*R26,0))</f>
        <v/>
      </c>
      <c r="T26" s="10">
        <f>IF(B26="","",IFERROR(B26-TODAY(),""))</f>
        <v/>
      </c>
      <c r="U26" s="6">
        <f>IF(OR(A26="",B26=""),"",IF(L26="Cancelada","Reprogramar",IF(T26&lt;0,"Visita vencida",IF(T26&lt;=2,"Próxima","Planificada"))))</f>
        <v/>
      </c>
    </row>
    <row r="27">
      <c r="A27" s="2" t="n"/>
      <c r="B27" s="3" t="n"/>
      <c r="C27" s="4" t="n"/>
      <c r="D27" s="5" t="n"/>
      <c r="E27" s="2" t="n"/>
      <c r="F27" s="2" t="n"/>
      <c r="G27" s="5" t="n"/>
      <c r="H27" s="5" t="n"/>
      <c r="I27" s="11">
        <f>IF(H27="","",IFERROR(VLOOKUP(H27,'Listas'!$A$2:$B$11,2,FALSE),"Sin asignar"))</f>
        <v/>
      </c>
      <c r="J27" s="5" t="n"/>
      <c r="K27" s="2" t="n"/>
      <c r="L27" s="5" t="n"/>
      <c r="M27" s="5" t="n"/>
      <c r="N27" s="2" t="n"/>
      <c r="O27" s="2" t="n"/>
      <c r="P27" s="3" t="n"/>
      <c r="Q27" s="7" t="n"/>
      <c r="R27" s="8" t="n"/>
      <c r="S27" s="12">
        <f>IF(OR(Q27="",R27=""),"",IFERROR(Q27*R27,0))</f>
        <v/>
      </c>
      <c r="T27" s="13">
        <f>IF(B27="","",IFERROR(B27-TODAY(),""))</f>
        <v/>
      </c>
      <c r="U27" s="11">
        <f>IF(OR(A27="",B27=""),"",IF(L27="Cancelada","Reprogramar",IF(T27&lt;0,"Visita vencida",IF(T27&lt;=2,"Próxima","Planificada"))))</f>
        <v/>
      </c>
    </row>
    <row r="28">
      <c r="A28" s="2" t="n"/>
      <c r="B28" s="3" t="n"/>
      <c r="C28" s="4" t="n"/>
      <c r="D28" s="5" t="n"/>
      <c r="E28" s="2" t="n"/>
      <c r="F28" s="2" t="n"/>
      <c r="G28" s="5" t="n"/>
      <c r="H28" s="5" t="n"/>
      <c r="I28" s="6">
        <f>IF(H28="","",IFERROR(VLOOKUP(H28,'Listas'!$A$2:$B$11,2,FALSE),"Sin asignar"))</f>
        <v/>
      </c>
      <c r="J28" s="5" t="n"/>
      <c r="K28" s="2" t="n"/>
      <c r="L28" s="5" t="n"/>
      <c r="M28" s="5" t="n"/>
      <c r="N28" s="2" t="n"/>
      <c r="O28" s="2" t="n"/>
      <c r="P28" s="3" t="n"/>
      <c r="Q28" s="7" t="n"/>
      <c r="R28" s="8" t="n"/>
      <c r="S28" s="9">
        <f>IF(OR(Q28="",R28=""),"",IFERROR(Q28*R28,0))</f>
        <v/>
      </c>
      <c r="T28" s="10">
        <f>IF(B28="","",IFERROR(B28-TODAY(),""))</f>
        <v/>
      </c>
      <c r="U28" s="6">
        <f>IF(OR(A28="",B28=""),"",IF(L28="Cancelada","Reprogramar",IF(T28&lt;0,"Visita vencida",IF(T28&lt;=2,"Próxima","Planificada"))))</f>
        <v/>
      </c>
    </row>
    <row r="29">
      <c r="A29" s="2" t="n"/>
      <c r="B29" s="3" t="n"/>
      <c r="C29" s="4" t="n"/>
      <c r="D29" s="5" t="n"/>
      <c r="E29" s="2" t="n"/>
      <c r="F29" s="2" t="n"/>
      <c r="G29" s="5" t="n"/>
      <c r="H29" s="5" t="n"/>
      <c r="I29" s="11">
        <f>IF(H29="","",IFERROR(VLOOKUP(H29,'Listas'!$A$2:$B$11,2,FALSE),"Sin asignar"))</f>
        <v/>
      </c>
      <c r="J29" s="5" t="n"/>
      <c r="K29" s="2" t="n"/>
      <c r="L29" s="5" t="n"/>
      <c r="M29" s="5" t="n"/>
      <c r="N29" s="2" t="n"/>
      <c r="O29" s="2" t="n"/>
      <c r="P29" s="3" t="n"/>
      <c r="Q29" s="7" t="n"/>
      <c r="R29" s="8" t="n"/>
      <c r="S29" s="12">
        <f>IF(OR(Q29="",R29=""),"",IFERROR(Q29*R29,0))</f>
        <v/>
      </c>
      <c r="T29" s="13">
        <f>IF(B29="","",IFERROR(B29-TODAY(),""))</f>
        <v/>
      </c>
      <c r="U29" s="11">
        <f>IF(OR(A29="",B29=""),"",IF(L29="Cancelada","Reprogramar",IF(T29&lt;0,"Visita vencida",IF(T29&lt;=2,"Próxima","Planificada"))))</f>
        <v/>
      </c>
    </row>
    <row r="30">
      <c r="A30" s="2" t="n"/>
      <c r="B30" s="3" t="n"/>
      <c r="C30" s="4" t="n"/>
      <c r="D30" s="5" t="n"/>
      <c r="E30" s="2" t="n"/>
      <c r="F30" s="2" t="n"/>
      <c r="G30" s="5" t="n"/>
      <c r="H30" s="5" t="n"/>
      <c r="I30" s="6">
        <f>IF(H30="","",IFERROR(VLOOKUP(H30,'Listas'!$A$2:$B$11,2,FALSE),"Sin asignar"))</f>
        <v/>
      </c>
      <c r="J30" s="5" t="n"/>
      <c r="K30" s="2" t="n"/>
      <c r="L30" s="5" t="n"/>
      <c r="M30" s="5" t="n"/>
      <c r="N30" s="2" t="n"/>
      <c r="O30" s="2" t="n"/>
      <c r="P30" s="3" t="n"/>
      <c r="Q30" s="7" t="n"/>
      <c r="R30" s="8" t="n"/>
      <c r="S30" s="9">
        <f>IF(OR(Q30="",R30=""),"",IFERROR(Q30*R30,0))</f>
        <v/>
      </c>
      <c r="T30" s="10">
        <f>IF(B30="","",IFERROR(B30-TODAY(),""))</f>
        <v/>
      </c>
      <c r="U30" s="6">
        <f>IF(OR(A30="",B30=""),"",IF(L30="Cancelada","Reprogramar",IF(T30&lt;0,"Visita vencida",IF(T30&lt;=2,"Próxima","Planificada"))))</f>
        <v/>
      </c>
    </row>
    <row r="31">
      <c r="A31" s="2" t="n"/>
      <c r="B31" s="3" t="n"/>
      <c r="C31" s="4" t="n"/>
      <c r="D31" s="5" t="n"/>
      <c r="E31" s="2" t="n"/>
      <c r="F31" s="2" t="n"/>
      <c r="G31" s="5" t="n"/>
      <c r="H31" s="5" t="n"/>
      <c r="I31" s="11">
        <f>IF(H31="","",IFERROR(VLOOKUP(H31,'Listas'!$A$2:$B$11,2,FALSE),"Sin asignar"))</f>
        <v/>
      </c>
      <c r="J31" s="5" t="n"/>
      <c r="K31" s="2" t="n"/>
      <c r="L31" s="5" t="n"/>
      <c r="M31" s="5" t="n"/>
      <c r="N31" s="2" t="n"/>
      <c r="O31" s="2" t="n"/>
      <c r="P31" s="3" t="n"/>
      <c r="Q31" s="7" t="n"/>
      <c r="R31" s="8" t="n"/>
      <c r="S31" s="12">
        <f>IF(OR(Q31="",R31=""),"",IFERROR(Q31*R31,0))</f>
        <v/>
      </c>
      <c r="T31" s="13">
        <f>IF(B31="","",IFERROR(B31-TODAY(),""))</f>
        <v/>
      </c>
      <c r="U31" s="11">
        <f>IF(OR(A31="",B31=""),"",IF(L31="Cancelada","Reprogramar",IF(T31&lt;0,"Visita vencida",IF(T31&lt;=2,"Próxima","Planificada"))))</f>
        <v/>
      </c>
    </row>
    <row r="32">
      <c r="A32" s="2" t="n"/>
      <c r="B32" s="3" t="n"/>
      <c r="C32" s="4" t="n"/>
      <c r="D32" s="5" t="n"/>
      <c r="E32" s="2" t="n"/>
      <c r="F32" s="2" t="n"/>
      <c r="G32" s="5" t="n"/>
      <c r="H32" s="5" t="n"/>
      <c r="I32" s="6">
        <f>IF(H32="","",IFERROR(VLOOKUP(H32,'Listas'!$A$2:$B$11,2,FALSE),"Sin asignar"))</f>
        <v/>
      </c>
      <c r="J32" s="5" t="n"/>
      <c r="K32" s="2" t="n"/>
      <c r="L32" s="5" t="n"/>
      <c r="M32" s="5" t="n"/>
      <c r="N32" s="2" t="n"/>
      <c r="O32" s="2" t="n"/>
      <c r="P32" s="3" t="n"/>
      <c r="Q32" s="7" t="n"/>
      <c r="R32" s="8" t="n"/>
      <c r="S32" s="9">
        <f>IF(OR(Q32="",R32=""),"",IFERROR(Q32*R32,0))</f>
        <v/>
      </c>
      <c r="T32" s="10">
        <f>IF(B32="","",IFERROR(B32-TODAY(),""))</f>
        <v/>
      </c>
      <c r="U32" s="6">
        <f>IF(OR(A32="",B32=""),"",IF(L32="Cancelada","Reprogramar",IF(T32&lt;0,"Visita vencida",IF(T32&lt;=2,"Próxima","Planificada"))))</f>
        <v/>
      </c>
    </row>
    <row r="33">
      <c r="A33" s="2" t="n"/>
      <c r="B33" s="3" t="n"/>
      <c r="C33" s="4" t="n"/>
      <c r="D33" s="5" t="n"/>
      <c r="E33" s="2" t="n"/>
      <c r="F33" s="2" t="n"/>
      <c r="G33" s="5" t="n"/>
      <c r="H33" s="5" t="n"/>
      <c r="I33" s="11">
        <f>IF(H33="","",IFERROR(VLOOKUP(H33,'Listas'!$A$2:$B$11,2,FALSE),"Sin asignar"))</f>
        <v/>
      </c>
      <c r="J33" s="5" t="n"/>
      <c r="K33" s="2" t="n"/>
      <c r="L33" s="5" t="n"/>
      <c r="M33" s="5" t="n"/>
      <c r="N33" s="2" t="n"/>
      <c r="O33" s="2" t="n"/>
      <c r="P33" s="3" t="n"/>
      <c r="Q33" s="7" t="n"/>
      <c r="R33" s="8" t="n"/>
      <c r="S33" s="12">
        <f>IF(OR(Q33="",R33=""),"",IFERROR(Q33*R33,0))</f>
        <v/>
      </c>
      <c r="T33" s="13">
        <f>IF(B33="","",IFERROR(B33-TODAY(),""))</f>
        <v/>
      </c>
      <c r="U33" s="11">
        <f>IF(OR(A33="",B33=""),"",IF(L33="Cancelada","Reprogramar",IF(T33&lt;0,"Visita vencida",IF(T33&lt;=2,"Próxima","Planificada"))))</f>
        <v/>
      </c>
    </row>
    <row r="34">
      <c r="A34" s="2" t="n"/>
      <c r="B34" s="3" t="n"/>
      <c r="C34" s="4" t="n"/>
      <c r="D34" s="5" t="n"/>
      <c r="E34" s="2" t="n"/>
      <c r="F34" s="2" t="n"/>
      <c r="G34" s="5" t="n"/>
      <c r="H34" s="5" t="n"/>
      <c r="I34" s="6">
        <f>IF(H34="","",IFERROR(VLOOKUP(H34,'Listas'!$A$2:$B$11,2,FALSE),"Sin asignar"))</f>
        <v/>
      </c>
      <c r="J34" s="5" t="n"/>
      <c r="K34" s="2" t="n"/>
      <c r="L34" s="5" t="n"/>
      <c r="M34" s="5" t="n"/>
      <c r="N34" s="2" t="n"/>
      <c r="O34" s="2" t="n"/>
      <c r="P34" s="3" t="n"/>
      <c r="Q34" s="7" t="n"/>
      <c r="R34" s="8" t="n"/>
      <c r="S34" s="9">
        <f>IF(OR(Q34="",R34=""),"",IFERROR(Q34*R34,0))</f>
        <v/>
      </c>
      <c r="T34" s="10">
        <f>IF(B34="","",IFERROR(B34-TODAY(),""))</f>
        <v/>
      </c>
      <c r="U34" s="6">
        <f>IF(OR(A34="",B34=""),"",IF(L34="Cancelada","Reprogramar",IF(T34&lt;0,"Visita vencida",IF(T34&lt;=2,"Próxima","Planificada"))))</f>
        <v/>
      </c>
    </row>
    <row r="35">
      <c r="A35" s="2" t="n"/>
      <c r="B35" s="3" t="n"/>
      <c r="C35" s="4" t="n"/>
      <c r="D35" s="5" t="n"/>
      <c r="E35" s="2" t="n"/>
      <c r="F35" s="2" t="n"/>
      <c r="G35" s="5" t="n"/>
      <c r="H35" s="5" t="n"/>
      <c r="I35" s="11">
        <f>IF(H35="","",IFERROR(VLOOKUP(H35,'Listas'!$A$2:$B$11,2,FALSE),"Sin asignar"))</f>
        <v/>
      </c>
      <c r="J35" s="5" t="n"/>
      <c r="K35" s="2" t="n"/>
      <c r="L35" s="5" t="n"/>
      <c r="M35" s="5" t="n"/>
      <c r="N35" s="2" t="n"/>
      <c r="O35" s="2" t="n"/>
      <c r="P35" s="3" t="n"/>
      <c r="Q35" s="7" t="n"/>
      <c r="R35" s="8" t="n"/>
      <c r="S35" s="12">
        <f>IF(OR(Q35="",R35=""),"",IFERROR(Q35*R35,0))</f>
        <v/>
      </c>
      <c r="T35" s="13">
        <f>IF(B35="","",IFERROR(B35-TODAY(),""))</f>
        <v/>
      </c>
      <c r="U35" s="11">
        <f>IF(OR(A35="",B35=""),"",IF(L35="Cancelada","Reprogramar",IF(T35&lt;0,"Visita vencida",IF(T35&lt;=2,"Próxima","Planificada"))))</f>
        <v/>
      </c>
    </row>
    <row r="36">
      <c r="A36" s="2" t="n"/>
      <c r="B36" s="3" t="n"/>
      <c r="C36" s="4" t="n"/>
      <c r="D36" s="5" t="n"/>
      <c r="E36" s="2" t="n"/>
      <c r="F36" s="2" t="n"/>
      <c r="G36" s="5" t="n"/>
      <c r="H36" s="5" t="n"/>
      <c r="I36" s="6">
        <f>IF(H36="","",IFERROR(VLOOKUP(H36,'Listas'!$A$2:$B$11,2,FALSE),"Sin asignar"))</f>
        <v/>
      </c>
      <c r="J36" s="5" t="n"/>
      <c r="K36" s="2" t="n"/>
      <c r="L36" s="5" t="n"/>
      <c r="M36" s="5" t="n"/>
      <c r="N36" s="2" t="n"/>
      <c r="O36" s="2" t="n"/>
      <c r="P36" s="3" t="n"/>
      <c r="Q36" s="7" t="n"/>
      <c r="R36" s="8" t="n"/>
      <c r="S36" s="9">
        <f>IF(OR(Q36="",R36=""),"",IFERROR(Q36*R36,0))</f>
        <v/>
      </c>
      <c r="T36" s="10">
        <f>IF(B36="","",IFERROR(B36-TODAY(),""))</f>
        <v/>
      </c>
      <c r="U36" s="6">
        <f>IF(OR(A36="",B36=""),"",IF(L36="Cancelada","Reprogramar",IF(T36&lt;0,"Visita vencida",IF(T36&lt;=2,"Próxima","Planificada"))))</f>
        <v/>
      </c>
    </row>
    <row r="37">
      <c r="A37" s="2" t="n"/>
      <c r="B37" s="3" t="n"/>
      <c r="C37" s="4" t="n"/>
      <c r="D37" s="5" t="n"/>
      <c r="E37" s="2" t="n"/>
      <c r="F37" s="2" t="n"/>
      <c r="G37" s="5" t="n"/>
      <c r="H37" s="5" t="n"/>
      <c r="I37" s="11">
        <f>IF(H37="","",IFERROR(VLOOKUP(H37,'Listas'!$A$2:$B$11,2,FALSE),"Sin asignar"))</f>
        <v/>
      </c>
      <c r="J37" s="5" t="n"/>
      <c r="K37" s="2" t="n"/>
      <c r="L37" s="5" t="n"/>
      <c r="M37" s="5" t="n"/>
      <c r="N37" s="2" t="n"/>
      <c r="O37" s="2" t="n"/>
      <c r="P37" s="3" t="n"/>
      <c r="Q37" s="7" t="n"/>
      <c r="R37" s="8" t="n"/>
      <c r="S37" s="12">
        <f>IF(OR(Q37="",R37=""),"",IFERROR(Q37*R37,0))</f>
        <v/>
      </c>
      <c r="T37" s="13">
        <f>IF(B37="","",IFERROR(B37-TODAY(),""))</f>
        <v/>
      </c>
      <c r="U37" s="11">
        <f>IF(OR(A37="",B37=""),"",IF(L37="Cancelada","Reprogramar",IF(T37&lt;0,"Visita vencida",IF(T37&lt;=2,"Próxima","Planificada"))))</f>
        <v/>
      </c>
    </row>
    <row r="38">
      <c r="A38" s="2" t="n"/>
      <c r="B38" s="3" t="n"/>
      <c r="C38" s="4" t="n"/>
      <c r="D38" s="5" t="n"/>
      <c r="E38" s="2" t="n"/>
      <c r="F38" s="2" t="n"/>
      <c r="G38" s="5" t="n"/>
      <c r="H38" s="5" t="n"/>
      <c r="I38" s="6">
        <f>IF(H38="","",IFERROR(VLOOKUP(H38,'Listas'!$A$2:$B$11,2,FALSE),"Sin asignar"))</f>
        <v/>
      </c>
      <c r="J38" s="5" t="n"/>
      <c r="K38" s="2" t="n"/>
      <c r="L38" s="5" t="n"/>
      <c r="M38" s="5" t="n"/>
      <c r="N38" s="2" t="n"/>
      <c r="O38" s="2" t="n"/>
      <c r="P38" s="3" t="n"/>
      <c r="Q38" s="7" t="n"/>
      <c r="R38" s="8" t="n"/>
      <c r="S38" s="9">
        <f>IF(OR(Q38="",R38=""),"",IFERROR(Q38*R38,0))</f>
        <v/>
      </c>
      <c r="T38" s="10">
        <f>IF(B38="","",IFERROR(B38-TODAY(),""))</f>
        <v/>
      </c>
      <c r="U38" s="6">
        <f>IF(OR(A38="",B38=""),"",IF(L38="Cancelada","Reprogramar",IF(T38&lt;0,"Visita vencida",IF(T38&lt;=2,"Próxima","Planificada"))))</f>
        <v/>
      </c>
    </row>
    <row r="39">
      <c r="A39" s="2" t="n"/>
      <c r="B39" s="3" t="n"/>
      <c r="C39" s="4" t="n"/>
      <c r="D39" s="5" t="n"/>
      <c r="E39" s="2" t="n"/>
      <c r="F39" s="2" t="n"/>
      <c r="G39" s="5" t="n"/>
      <c r="H39" s="5" t="n"/>
      <c r="I39" s="11">
        <f>IF(H39="","",IFERROR(VLOOKUP(H39,'Listas'!$A$2:$B$11,2,FALSE),"Sin asignar"))</f>
        <v/>
      </c>
      <c r="J39" s="5" t="n"/>
      <c r="K39" s="2" t="n"/>
      <c r="L39" s="5" t="n"/>
      <c r="M39" s="5" t="n"/>
      <c r="N39" s="2" t="n"/>
      <c r="O39" s="2" t="n"/>
      <c r="P39" s="3" t="n"/>
      <c r="Q39" s="7" t="n"/>
      <c r="R39" s="8" t="n"/>
      <c r="S39" s="12">
        <f>IF(OR(Q39="",R39=""),"",IFERROR(Q39*R39,0))</f>
        <v/>
      </c>
      <c r="T39" s="13">
        <f>IF(B39="","",IFERROR(B39-TODAY(),""))</f>
        <v/>
      </c>
      <c r="U39" s="11">
        <f>IF(OR(A39="",B39=""),"",IF(L39="Cancelada","Reprogramar",IF(T39&lt;0,"Visita vencida",IF(T39&lt;=2,"Próxima","Planificada"))))</f>
        <v/>
      </c>
    </row>
    <row r="40">
      <c r="A40" s="2" t="n"/>
      <c r="B40" s="3" t="n"/>
      <c r="C40" s="4" t="n"/>
      <c r="D40" s="5" t="n"/>
      <c r="E40" s="2" t="n"/>
      <c r="F40" s="2" t="n"/>
      <c r="G40" s="5" t="n"/>
      <c r="H40" s="5" t="n"/>
      <c r="I40" s="6">
        <f>IF(H40="","",IFERROR(VLOOKUP(H40,'Listas'!$A$2:$B$11,2,FALSE),"Sin asignar"))</f>
        <v/>
      </c>
      <c r="J40" s="5" t="n"/>
      <c r="K40" s="2" t="n"/>
      <c r="L40" s="5" t="n"/>
      <c r="M40" s="5" t="n"/>
      <c r="N40" s="2" t="n"/>
      <c r="O40" s="2" t="n"/>
      <c r="P40" s="3" t="n"/>
      <c r="Q40" s="7" t="n"/>
      <c r="R40" s="8" t="n"/>
      <c r="S40" s="9">
        <f>IF(OR(Q40="",R40=""),"",IFERROR(Q40*R40,0))</f>
        <v/>
      </c>
      <c r="T40" s="10">
        <f>IF(B40="","",IFERROR(B40-TODAY(),""))</f>
        <v/>
      </c>
      <c r="U40" s="6">
        <f>IF(OR(A40="",B40=""),"",IF(L40="Cancelada","Reprogramar",IF(T40&lt;0,"Visita vencida",IF(T40&lt;=2,"Próxima","Planificada"))))</f>
        <v/>
      </c>
    </row>
    <row r="41">
      <c r="A41" s="2" t="n"/>
      <c r="B41" s="3" t="n"/>
      <c r="C41" s="4" t="n"/>
      <c r="D41" s="5" t="n"/>
      <c r="E41" s="2" t="n"/>
      <c r="F41" s="2" t="n"/>
      <c r="G41" s="5" t="n"/>
      <c r="H41" s="5" t="n"/>
      <c r="I41" s="11">
        <f>IF(H41="","",IFERROR(VLOOKUP(H41,'Listas'!$A$2:$B$11,2,FALSE),"Sin asignar"))</f>
        <v/>
      </c>
      <c r="J41" s="5" t="n"/>
      <c r="K41" s="2" t="n"/>
      <c r="L41" s="5" t="n"/>
      <c r="M41" s="5" t="n"/>
      <c r="N41" s="2" t="n"/>
      <c r="O41" s="2" t="n"/>
      <c r="P41" s="3" t="n"/>
      <c r="Q41" s="7" t="n"/>
      <c r="R41" s="8" t="n"/>
      <c r="S41" s="12">
        <f>IF(OR(Q41="",R41=""),"",IFERROR(Q41*R41,0))</f>
        <v/>
      </c>
      <c r="T41" s="13">
        <f>IF(B41="","",IFERROR(B41-TODAY(),""))</f>
        <v/>
      </c>
      <c r="U41" s="11">
        <f>IF(OR(A41="",B41=""),"",IF(L41="Cancelada","Reprogramar",IF(T41&lt;0,"Visita vencida",IF(T41&lt;=2,"Próxima","Planificada"))))</f>
        <v/>
      </c>
    </row>
    <row r="42">
      <c r="A42" s="2" t="n"/>
      <c r="B42" s="3" t="n"/>
      <c r="C42" s="4" t="n"/>
      <c r="D42" s="5" t="n"/>
      <c r="E42" s="2" t="n"/>
      <c r="F42" s="2" t="n"/>
      <c r="G42" s="5" t="n"/>
      <c r="H42" s="5" t="n"/>
      <c r="I42" s="6">
        <f>IF(H42="","",IFERROR(VLOOKUP(H42,'Listas'!$A$2:$B$11,2,FALSE),"Sin asignar"))</f>
        <v/>
      </c>
      <c r="J42" s="5" t="n"/>
      <c r="K42" s="2" t="n"/>
      <c r="L42" s="5" t="n"/>
      <c r="M42" s="5" t="n"/>
      <c r="N42" s="2" t="n"/>
      <c r="O42" s="2" t="n"/>
      <c r="P42" s="3" t="n"/>
      <c r="Q42" s="7" t="n"/>
      <c r="R42" s="8" t="n"/>
      <c r="S42" s="9">
        <f>IF(OR(Q42="",R42=""),"",IFERROR(Q42*R42,0))</f>
        <v/>
      </c>
      <c r="T42" s="10">
        <f>IF(B42="","",IFERROR(B42-TODAY(),""))</f>
        <v/>
      </c>
      <c r="U42" s="6">
        <f>IF(OR(A42="",B42=""),"",IF(L42="Cancelada","Reprogramar",IF(T42&lt;0,"Visita vencida",IF(T42&lt;=2,"Próxima","Planificada"))))</f>
        <v/>
      </c>
    </row>
    <row r="43">
      <c r="A43" s="2" t="n"/>
      <c r="B43" s="3" t="n"/>
      <c r="C43" s="4" t="n"/>
      <c r="D43" s="5" t="n"/>
      <c r="E43" s="2" t="n"/>
      <c r="F43" s="2" t="n"/>
      <c r="G43" s="5" t="n"/>
      <c r="H43" s="5" t="n"/>
      <c r="I43" s="11">
        <f>IF(H43="","",IFERROR(VLOOKUP(H43,'Listas'!$A$2:$B$11,2,FALSE),"Sin asignar"))</f>
        <v/>
      </c>
      <c r="J43" s="5" t="n"/>
      <c r="K43" s="2" t="n"/>
      <c r="L43" s="5" t="n"/>
      <c r="M43" s="5" t="n"/>
      <c r="N43" s="2" t="n"/>
      <c r="O43" s="2" t="n"/>
      <c r="P43" s="3" t="n"/>
      <c r="Q43" s="7" t="n"/>
      <c r="R43" s="8" t="n"/>
      <c r="S43" s="12">
        <f>IF(OR(Q43="",R43=""),"",IFERROR(Q43*R43,0))</f>
        <v/>
      </c>
      <c r="T43" s="13">
        <f>IF(B43="","",IFERROR(B43-TODAY(),""))</f>
        <v/>
      </c>
      <c r="U43" s="11">
        <f>IF(OR(A43="",B43=""),"",IF(L43="Cancelada","Reprogramar",IF(T43&lt;0,"Visita vencida",IF(T43&lt;=2,"Próxima","Planificada"))))</f>
        <v/>
      </c>
    </row>
    <row r="44">
      <c r="A44" s="2" t="n"/>
      <c r="B44" s="3" t="n"/>
      <c r="C44" s="4" t="n"/>
      <c r="D44" s="5" t="n"/>
      <c r="E44" s="2" t="n"/>
      <c r="F44" s="2" t="n"/>
      <c r="G44" s="5" t="n"/>
      <c r="H44" s="5" t="n"/>
      <c r="I44" s="6">
        <f>IF(H44="","",IFERROR(VLOOKUP(H44,'Listas'!$A$2:$B$11,2,FALSE),"Sin asignar"))</f>
        <v/>
      </c>
      <c r="J44" s="5" t="n"/>
      <c r="K44" s="2" t="n"/>
      <c r="L44" s="5" t="n"/>
      <c r="M44" s="5" t="n"/>
      <c r="N44" s="2" t="n"/>
      <c r="O44" s="2" t="n"/>
      <c r="P44" s="3" t="n"/>
      <c r="Q44" s="7" t="n"/>
      <c r="R44" s="8" t="n"/>
      <c r="S44" s="9">
        <f>IF(OR(Q44="",R44=""),"",IFERROR(Q44*R44,0))</f>
        <v/>
      </c>
      <c r="T44" s="10">
        <f>IF(B44="","",IFERROR(B44-TODAY(),""))</f>
        <v/>
      </c>
      <c r="U44" s="6">
        <f>IF(OR(A44="",B44=""),"",IF(L44="Cancelada","Reprogramar",IF(T44&lt;0,"Visita vencida",IF(T44&lt;=2,"Próxima","Planificada"))))</f>
        <v/>
      </c>
    </row>
    <row r="45">
      <c r="A45" s="2" t="n"/>
      <c r="B45" s="3" t="n"/>
      <c r="C45" s="4" t="n"/>
      <c r="D45" s="5" t="n"/>
      <c r="E45" s="2" t="n"/>
      <c r="F45" s="2" t="n"/>
      <c r="G45" s="5" t="n"/>
      <c r="H45" s="5" t="n"/>
      <c r="I45" s="11">
        <f>IF(H45="","",IFERROR(VLOOKUP(H45,'Listas'!$A$2:$B$11,2,FALSE),"Sin asignar"))</f>
        <v/>
      </c>
      <c r="J45" s="5" t="n"/>
      <c r="K45" s="2" t="n"/>
      <c r="L45" s="5" t="n"/>
      <c r="M45" s="5" t="n"/>
      <c r="N45" s="2" t="n"/>
      <c r="O45" s="2" t="n"/>
      <c r="P45" s="3" t="n"/>
      <c r="Q45" s="7" t="n"/>
      <c r="R45" s="8" t="n"/>
      <c r="S45" s="12">
        <f>IF(OR(Q45="",R45=""),"",IFERROR(Q45*R45,0))</f>
        <v/>
      </c>
      <c r="T45" s="13">
        <f>IF(B45="","",IFERROR(B45-TODAY(),""))</f>
        <v/>
      </c>
      <c r="U45" s="11">
        <f>IF(OR(A45="",B45=""),"",IF(L45="Cancelada","Reprogramar",IF(T45&lt;0,"Visita vencida",IF(T45&lt;=2,"Próxima","Planificada"))))</f>
        <v/>
      </c>
    </row>
    <row r="46">
      <c r="A46" s="2" t="n"/>
      <c r="B46" s="3" t="n"/>
      <c r="C46" s="4" t="n"/>
      <c r="D46" s="5" t="n"/>
      <c r="E46" s="2" t="n"/>
      <c r="F46" s="2" t="n"/>
      <c r="G46" s="5" t="n"/>
      <c r="H46" s="5" t="n"/>
      <c r="I46" s="6">
        <f>IF(H46="","",IFERROR(VLOOKUP(H46,'Listas'!$A$2:$B$11,2,FALSE),"Sin asignar"))</f>
        <v/>
      </c>
      <c r="J46" s="5" t="n"/>
      <c r="K46" s="2" t="n"/>
      <c r="L46" s="5" t="n"/>
      <c r="M46" s="5" t="n"/>
      <c r="N46" s="2" t="n"/>
      <c r="O46" s="2" t="n"/>
      <c r="P46" s="3" t="n"/>
      <c r="Q46" s="7" t="n"/>
      <c r="R46" s="8" t="n"/>
      <c r="S46" s="9">
        <f>IF(OR(Q46="",R46=""),"",IFERROR(Q46*R46,0))</f>
        <v/>
      </c>
      <c r="T46" s="10">
        <f>IF(B46="","",IFERROR(B46-TODAY(),""))</f>
        <v/>
      </c>
      <c r="U46" s="6">
        <f>IF(OR(A46="",B46=""),"",IF(L46="Cancelada","Reprogramar",IF(T46&lt;0,"Visita vencida",IF(T46&lt;=2,"Próxima","Planificada"))))</f>
        <v/>
      </c>
    </row>
    <row r="47">
      <c r="A47" s="2" t="n"/>
      <c r="B47" s="3" t="n"/>
      <c r="C47" s="4" t="n"/>
      <c r="D47" s="5" t="n"/>
      <c r="E47" s="2" t="n"/>
      <c r="F47" s="2" t="n"/>
      <c r="G47" s="5" t="n"/>
      <c r="H47" s="5" t="n"/>
      <c r="I47" s="11">
        <f>IF(H47="","",IFERROR(VLOOKUP(H47,'Listas'!$A$2:$B$11,2,FALSE),"Sin asignar"))</f>
        <v/>
      </c>
      <c r="J47" s="5" t="n"/>
      <c r="K47" s="2" t="n"/>
      <c r="L47" s="5" t="n"/>
      <c r="M47" s="5" t="n"/>
      <c r="N47" s="2" t="n"/>
      <c r="O47" s="2" t="n"/>
      <c r="P47" s="3" t="n"/>
      <c r="Q47" s="7" t="n"/>
      <c r="R47" s="8" t="n"/>
      <c r="S47" s="12">
        <f>IF(OR(Q47="",R47=""),"",IFERROR(Q47*R47,0))</f>
        <v/>
      </c>
      <c r="T47" s="13">
        <f>IF(B47="","",IFERROR(B47-TODAY(),""))</f>
        <v/>
      </c>
      <c r="U47" s="11">
        <f>IF(OR(A47="",B47=""),"",IF(L47="Cancelada","Reprogramar",IF(T47&lt;0,"Visita vencida",IF(T47&lt;=2,"Próxima","Planificada"))))</f>
        <v/>
      </c>
    </row>
    <row r="48">
      <c r="A48" s="2" t="n"/>
      <c r="B48" s="3" t="n"/>
      <c r="C48" s="4" t="n"/>
      <c r="D48" s="5" t="n"/>
      <c r="E48" s="2" t="n"/>
      <c r="F48" s="2" t="n"/>
      <c r="G48" s="5" t="n"/>
      <c r="H48" s="5" t="n"/>
      <c r="I48" s="6">
        <f>IF(H48="","",IFERROR(VLOOKUP(H48,'Listas'!$A$2:$B$11,2,FALSE),"Sin asignar"))</f>
        <v/>
      </c>
      <c r="J48" s="5" t="n"/>
      <c r="K48" s="2" t="n"/>
      <c r="L48" s="5" t="n"/>
      <c r="M48" s="5" t="n"/>
      <c r="N48" s="2" t="n"/>
      <c r="O48" s="2" t="n"/>
      <c r="P48" s="3" t="n"/>
      <c r="Q48" s="7" t="n"/>
      <c r="R48" s="8" t="n"/>
      <c r="S48" s="9">
        <f>IF(OR(Q48="",R48=""),"",IFERROR(Q48*R48,0))</f>
        <v/>
      </c>
      <c r="T48" s="10">
        <f>IF(B48="","",IFERROR(B48-TODAY(),""))</f>
        <v/>
      </c>
      <c r="U48" s="6">
        <f>IF(OR(A48="",B48=""),"",IF(L48="Cancelada","Reprogramar",IF(T48&lt;0,"Visita vencida",IF(T48&lt;=2,"Próxima","Planificada"))))</f>
        <v/>
      </c>
    </row>
    <row r="49">
      <c r="A49" s="2" t="n"/>
      <c r="B49" s="3" t="n"/>
      <c r="C49" s="4" t="n"/>
      <c r="D49" s="5" t="n"/>
      <c r="E49" s="2" t="n"/>
      <c r="F49" s="2" t="n"/>
      <c r="G49" s="5" t="n"/>
      <c r="H49" s="5" t="n"/>
      <c r="I49" s="11">
        <f>IF(H49="","",IFERROR(VLOOKUP(H49,'Listas'!$A$2:$B$11,2,FALSE),"Sin asignar"))</f>
        <v/>
      </c>
      <c r="J49" s="5" t="n"/>
      <c r="K49" s="2" t="n"/>
      <c r="L49" s="5" t="n"/>
      <c r="M49" s="5" t="n"/>
      <c r="N49" s="2" t="n"/>
      <c r="O49" s="2" t="n"/>
      <c r="P49" s="3" t="n"/>
      <c r="Q49" s="7" t="n"/>
      <c r="R49" s="8" t="n"/>
      <c r="S49" s="12">
        <f>IF(OR(Q49="",R49=""),"",IFERROR(Q49*R49,0))</f>
        <v/>
      </c>
      <c r="T49" s="13">
        <f>IF(B49="","",IFERROR(B49-TODAY(),""))</f>
        <v/>
      </c>
      <c r="U49" s="11">
        <f>IF(OR(A49="",B49=""),"",IF(L49="Cancelada","Reprogramar",IF(T49&lt;0,"Visita vencida",IF(T49&lt;=2,"Próxima","Planificada"))))</f>
        <v/>
      </c>
    </row>
    <row r="50">
      <c r="A50" s="2" t="n"/>
      <c r="B50" s="3" t="n"/>
      <c r="C50" s="4" t="n"/>
      <c r="D50" s="5" t="n"/>
      <c r="E50" s="2" t="n"/>
      <c r="F50" s="2" t="n"/>
      <c r="G50" s="5" t="n"/>
      <c r="H50" s="5" t="n"/>
      <c r="I50" s="6">
        <f>IF(H50="","",IFERROR(VLOOKUP(H50,'Listas'!$A$2:$B$11,2,FALSE),"Sin asignar"))</f>
        <v/>
      </c>
      <c r="J50" s="5" t="n"/>
      <c r="K50" s="2" t="n"/>
      <c r="L50" s="5" t="n"/>
      <c r="M50" s="5" t="n"/>
      <c r="N50" s="2" t="n"/>
      <c r="O50" s="2" t="n"/>
      <c r="P50" s="3" t="n"/>
      <c r="Q50" s="7" t="n"/>
      <c r="R50" s="8" t="n"/>
      <c r="S50" s="9">
        <f>IF(OR(Q50="",R50=""),"",IFERROR(Q50*R50,0))</f>
        <v/>
      </c>
      <c r="T50" s="10">
        <f>IF(B50="","",IFERROR(B50-TODAY(),""))</f>
        <v/>
      </c>
      <c r="U50" s="6">
        <f>IF(OR(A50="",B50=""),"",IF(L50="Cancelada","Reprogramar",IF(T50&lt;0,"Visita vencida",IF(T50&lt;=2,"Próxima","Planificada"))))</f>
        <v/>
      </c>
    </row>
    <row r="51">
      <c r="A51" s="2" t="n"/>
      <c r="B51" s="3" t="n"/>
      <c r="C51" s="4" t="n"/>
      <c r="D51" s="5" t="n"/>
      <c r="E51" s="2" t="n"/>
      <c r="F51" s="2" t="n"/>
      <c r="G51" s="5" t="n"/>
      <c r="H51" s="5" t="n"/>
      <c r="I51" s="11">
        <f>IF(H51="","",IFERROR(VLOOKUP(H51,'Listas'!$A$2:$B$11,2,FALSE),"Sin asignar"))</f>
        <v/>
      </c>
      <c r="J51" s="5" t="n"/>
      <c r="K51" s="2" t="n"/>
      <c r="L51" s="5" t="n"/>
      <c r="M51" s="5" t="n"/>
      <c r="N51" s="2" t="n"/>
      <c r="O51" s="2" t="n"/>
      <c r="P51" s="3" t="n"/>
      <c r="Q51" s="7" t="n"/>
      <c r="R51" s="8" t="n"/>
      <c r="S51" s="12">
        <f>IF(OR(Q51="",R51=""),"",IFERROR(Q51*R51,0))</f>
        <v/>
      </c>
      <c r="T51" s="13">
        <f>IF(B51="","",IFERROR(B51-TODAY(),""))</f>
        <v/>
      </c>
      <c r="U51" s="11">
        <f>IF(OR(A51="",B51=""),"",IF(L51="Cancelada","Reprogramar",IF(T51&lt;0,"Visita vencida",IF(T51&lt;=2,"Próxima","Planificada"))))</f>
        <v/>
      </c>
    </row>
    <row r="52">
      <c r="A52" s="2" t="n"/>
      <c r="B52" s="3" t="n"/>
      <c r="C52" s="4" t="n"/>
      <c r="D52" s="5" t="n"/>
      <c r="E52" s="2" t="n"/>
      <c r="F52" s="2" t="n"/>
      <c r="G52" s="5" t="n"/>
      <c r="H52" s="5" t="n"/>
      <c r="I52" s="6">
        <f>IF(H52="","",IFERROR(VLOOKUP(H52,'Listas'!$A$2:$B$11,2,FALSE),"Sin asignar"))</f>
        <v/>
      </c>
      <c r="J52" s="5" t="n"/>
      <c r="K52" s="2" t="n"/>
      <c r="L52" s="5" t="n"/>
      <c r="M52" s="5" t="n"/>
      <c r="N52" s="2" t="n"/>
      <c r="O52" s="2" t="n"/>
      <c r="P52" s="3" t="n"/>
      <c r="Q52" s="7" t="n"/>
      <c r="R52" s="8" t="n"/>
      <c r="S52" s="9">
        <f>IF(OR(Q52="",R52=""),"",IFERROR(Q52*R52,0))</f>
        <v/>
      </c>
      <c r="T52" s="10">
        <f>IF(B52="","",IFERROR(B52-TODAY(),""))</f>
        <v/>
      </c>
      <c r="U52" s="6">
        <f>IF(OR(A52="",B52=""),"",IF(L52="Cancelada","Reprogramar",IF(T52&lt;0,"Visita vencida",IF(T52&lt;=2,"Próxima","Planificada"))))</f>
        <v/>
      </c>
    </row>
    <row r="53">
      <c r="A53" s="2" t="n"/>
      <c r="B53" s="3" t="n"/>
      <c r="C53" s="4" t="n"/>
      <c r="D53" s="5" t="n"/>
      <c r="E53" s="2" t="n"/>
      <c r="F53" s="2" t="n"/>
      <c r="G53" s="5" t="n"/>
      <c r="H53" s="5" t="n"/>
      <c r="I53" s="11">
        <f>IF(H53="","",IFERROR(VLOOKUP(H53,'Listas'!$A$2:$B$11,2,FALSE),"Sin asignar"))</f>
        <v/>
      </c>
      <c r="J53" s="5" t="n"/>
      <c r="K53" s="2" t="n"/>
      <c r="L53" s="5" t="n"/>
      <c r="M53" s="5" t="n"/>
      <c r="N53" s="2" t="n"/>
      <c r="O53" s="2" t="n"/>
      <c r="P53" s="3" t="n"/>
      <c r="Q53" s="7" t="n"/>
      <c r="R53" s="8" t="n"/>
      <c r="S53" s="12">
        <f>IF(OR(Q53="",R53=""),"",IFERROR(Q53*R53,0))</f>
        <v/>
      </c>
      <c r="T53" s="13">
        <f>IF(B53="","",IFERROR(B53-TODAY(),""))</f>
        <v/>
      </c>
      <c r="U53" s="11">
        <f>IF(OR(A53="",B53=""),"",IF(L53="Cancelada","Reprogramar",IF(T53&lt;0,"Visita vencida",IF(T53&lt;=2,"Próxima","Planificada"))))</f>
        <v/>
      </c>
    </row>
    <row r="54">
      <c r="A54" s="2" t="n"/>
      <c r="B54" s="3" t="n"/>
      <c r="C54" s="4" t="n"/>
      <c r="D54" s="5" t="n"/>
      <c r="E54" s="2" t="n"/>
      <c r="F54" s="2" t="n"/>
      <c r="G54" s="5" t="n"/>
      <c r="H54" s="5" t="n"/>
      <c r="I54" s="6">
        <f>IF(H54="","",IFERROR(VLOOKUP(H54,'Listas'!$A$2:$B$11,2,FALSE),"Sin asignar"))</f>
        <v/>
      </c>
      <c r="J54" s="5" t="n"/>
      <c r="K54" s="2" t="n"/>
      <c r="L54" s="5" t="n"/>
      <c r="M54" s="5" t="n"/>
      <c r="N54" s="2" t="n"/>
      <c r="O54" s="2" t="n"/>
      <c r="P54" s="3" t="n"/>
      <c r="Q54" s="7" t="n"/>
      <c r="R54" s="8" t="n"/>
      <c r="S54" s="9">
        <f>IF(OR(Q54="",R54=""),"",IFERROR(Q54*R54,0))</f>
        <v/>
      </c>
      <c r="T54" s="10">
        <f>IF(B54="","",IFERROR(B54-TODAY(),""))</f>
        <v/>
      </c>
      <c r="U54" s="6">
        <f>IF(OR(A54="",B54=""),"",IF(L54="Cancelada","Reprogramar",IF(T54&lt;0,"Visita vencida",IF(T54&lt;=2,"Próxima","Planificada"))))</f>
        <v/>
      </c>
    </row>
    <row r="55">
      <c r="A55" s="2" t="n"/>
      <c r="B55" s="3" t="n"/>
      <c r="C55" s="4" t="n"/>
      <c r="D55" s="5" t="n"/>
      <c r="E55" s="2" t="n"/>
      <c r="F55" s="2" t="n"/>
      <c r="G55" s="5" t="n"/>
      <c r="H55" s="5" t="n"/>
      <c r="I55" s="11">
        <f>IF(H55="","",IFERROR(VLOOKUP(H55,'Listas'!$A$2:$B$11,2,FALSE),"Sin asignar"))</f>
        <v/>
      </c>
      <c r="J55" s="5" t="n"/>
      <c r="K55" s="2" t="n"/>
      <c r="L55" s="5" t="n"/>
      <c r="M55" s="5" t="n"/>
      <c r="N55" s="2" t="n"/>
      <c r="O55" s="2" t="n"/>
      <c r="P55" s="3" t="n"/>
      <c r="Q55" s="7" t="n"/>
      <c r="R55" s="8" t="n"/>
      <c r="S55" s="12">
        <f>IF(OR(Q55="",R55=""),"",IFERROR(Q55*R55,0))</f>
        <v/>
      </c>
      <c r="T55" s="13">
        <f>IF(B55="","",IFERROR(B55-TODAY(),""))</f>
        <v/>
      </c>
      <c r="U55" s="11">
        <f>IF(OR(A55="",B55=""),"",IF(L55="Cancelada","Reprogramar",IF(T55&lt;0,"Visita vencida",IF(T55&lt;=2,"Próxima","Planificada"))))</f>
        <v/>
      </c>
    </row>
    <row r="56">
      <c r="A56" s="2" t="n"/>
      <c r="B56" s="3" t="n"/>
      <c r="C56" s="4" t="n"/>
      <c r="D56" s="5" t="n"/>
      <c r="E56" s="2" t="n"/>
      <c r="F56" s="2" t="n"/>
      <c r="G56" s="5" t="n"/>
      <c r="H56" s="5" t="n"/>
      <c r="I56" s="6">
        <f>IF(H56="","",IFERROR(VLOOKUP(H56,'Listas'!$A$2:$B$11,2,FALSE),"Sin asignar"))</f>
        <v/>
      </c>
      <c r="J56" s="5" t="n"/>
      <c r="K56" s="2" t="n"/>
      <c r="L56" s="5" t="n"/>
      <c r="M56" s="5" t="n"/>
      <c r="N56" s="2" t="n"/>
      <c r="O56" s="2" t="n"/>
      <c r="P56" s="3" t="n"/>
      <c r="Q56" s="7" t="n"/>
      <c r="R56" s="8" t="n"/>
      <c r="S56" s="9">
        <f>IF(OR(Q56="",R56=""),"",IFERROR(Q56*R56,0))</f>
        <v/>
      </c>
      <c r="T56" s="10">
        <f>IF(B56="","",IFERROR(B56-TODAY(),""))</f>
        <v/>
      </c>
      <c r="U56" s="6">
        <f>IF(OR(A56="",B56=""),"",IF(L56="Cancelada","Reprogramar",IF(T56&lt;0,"Visita vencida",IF(T56&lt;=2,"Próxima","Planificada"))))</f>
        <v/>
      </c>
    </row>
    <row r="57">
      <c r="A57" s="2" t="n"/>
      <c r="B57" s="3" t="n"/>
      <c r="C57" s="4" t="n"/>
      <c r="D57" s="5" t="n"/>
      <c r="E57" s="2" t="n"/>
      <c r="F57" s="2" t="n"/>
      <c r="G57" s="5" t="n"/>
      <c r="H57" s="5" t="n"/>
      <c r="I57" s="11">
        <f>IF(H57="","",IFERROR(VLOOKUP(H57,'Listas'!$A$2:$B$11,2,FALSE),"Sin asignar"))</f>
        <v/>
      </c>
      <c r="J57" s="5" t="n"/>
      <c r="K57" s="2" t="n"/>
      <c r="L57" s="5" t="n"/>
      <c r="M57" s="5" t="n"/>
      <c r="N57" s="2" t="n"/>
      <c r="O57" s="2" t="n"/>
      <c r="P57" s="3" t="n"/>
      <c r="Q57" s="7" t="n"/>
      <c r="R57" s="8" t="n"/>
      <c r="S57" s="12">
        <f>IF(OR(Q57="",R57=""),"",IFERROR(Q57*R57,0))</f>
        <v/>
      </c>
      <c r="T57" s="13">
        <f>IF(B57="","",IFERROR(B57-TODAY(),""))</f>
        <v/>
      </c>
      <c r="U57" s="11">
        <f>IF(OR(A57="",B57=""),"",IF(L57="Cancelada","Reprogramar",IF(T57&lt;0,"Visita vencida",IF(T57&lt;=2,"Próxima","Planificada"))))</f>
        <v/>
      </c>
    </row>
    <row r="58">
      <c r="A58" s="2" t="n"/>
      <c r="B58" s="3" t="n"/>
      <c r="C58" s="4" t="n"/>
      <c r="D58" s="5" t="n"/>
      <c r="E58" s="2" t="n"/>
      <c r="F58" s="2" t="n"/>
      <c r="G58" s="5" t="n"/>
      <c r="H58" s="5" t="n"/>
      <c r="I58" s="6">
        <f>IF(H58="","",IFERROR(VLOOKUP(H58,'Listas'!$A$2:$B$11,2,FALSE),"Sin asignar"))</f>
        <v/>
      </c>
      <c r="J58" s="5" t="n"/>
      <c r="K58" s="2" t="n"/>
      <c r="L58" s="5" t="n"/>
      <c r="M58" s="5" t="n"/>
      <c r="N58" s="2" t="n"/>
      <c r="O58" s="2" t="n"/>
      <c r="P58" s="3" t="n"/>
      <c r="Q58" s="7" t="n"/>
      <c r="R58" s="8" t="n"/>
      <c r="S58" s="9">
        <f>IF(OR(Q58="",R58=""),"",IFERROR(Q58*R58,0))</f>
        <v/>
      </c>
      <c r="T58" s="10">
        <f>IF(B58="","",IFERROR(B58-TODAY(),""))</f>
        <v/>
      </c>
      <c r="U58" s="6">
        <f>IF(OR(A58="",B58=""),"",IF(L58="Cancelada","Reprogramar",IF(T58&lt;0,"Visita vencida",IF(T58&lt;=2,"Próxima","Planificada"))))</f>
        <v/>
      </c>
    </row>
    <row r="59">
      <c r="A59" s="2" t="n"/>
      <c r="B59" s="3" t="n"/>
      <c r="C59" s="4" t="n"/>
      <c r="D59" s="5" t="n"/>
      <c r="E59" s="2" t="n"/>
      <c r="F59" s="2" t="n"/>
      <c r="G59" s="5" t="n"/>
      <c r="H59" s="5" t="n"/>
      <c r="I59" s="11">
        <f>IF(H59="","",IFERROR(VLOOKUP(H59,'Listas'!$A$2:$B$11,2,FALSE),"Sin asignar"))</f>
        <v/>
      </c>
      <c r="J59" s="5" t="n"/>
      <c r="K59" s="2" t="n"/>
      <c r="L59" s="5" t="n"/>
      <c r="M59" s="5" t="n"/>
      <c r="N59" s="2" t="n"/>
      <c r="O59" s="2" t="n"/>
      <c r="P59" s="3" t="n"/>
      <c r="Q59" s="7" t="n"/>
      <c r="R59" s="8" t="n"/>
      <c r="S59" s="12">
        <f>IF(OR(Q59="",R59=""),"",IFERROR(Q59*R59,0))</f>
        <v/>
      </c>
      <c r="T59" s="13">
        <f>IF(B59="","",IFERROR(B59-TODAY(),""))</f>
        <v/>
      </c>
      <c r="U59" s="11">
        <f>IF(OR(A59="",B59=""),"",IF(L59="Cancelada","Reprogramar",IF(T59&lt;0,"Visita vencida",IF(T59&lt;=2,"Próxima","Planificada"))))</f>
        <v/>
      </c>
    </row>
    <row r="60">
      <c r="A60" s="2" t="n"/>
      <c r="B60" s="3" t="n"/>
      <c r="C60" s="4" t="n"/>
      <c r="D60" s="5" t="n"/>
      <c r="E60" s="2" t="n"/>
      <c r="F60" s="2" t="n"/>
      <c r="G60" s="5" t="n"/>
      <c r="H60" s="5" t="n"/>
      <c r="I60" s="6">
        <f>IF(H60="","",IFERROR(VLOOKUP(H60,'Listas'!$A$2:$B$11,2,FALSE),"Sin asignar"))</f>
        <v/>
      </c>
      <c r="J60" s="5" t="n"/>
      <c r="K60" s="2" t="n"/>
      <c r="L60" s="5" t="n"/>
      <c r="M60" s="5" t="n"/>
      <c r="N60" s="2" t="n"/>
      <c r="O60" s="2" t="n"/>
      <c r="P60" s="3" t="n"/>
      <c r="Q60" s="7" t="n"/>
      <c r="R60" s="8" t="n"/>
      <c r="S60" s="9">
        <f>IF(OR(Q60="",R60=""),"",IFERROR(Q60*R60,0))</f>
        <v/>
      </c>
      <c r="T60" s="10">
        <f>IF(B60="","",IFERROR(B60-TODAY(),""))</f>
        <v/>
      </c>
      <c r="U60" s="6">
        <f>IF(OR(A60="",B60=""),"",IF(L60="Cancelada","Reprogramar",IF(T60&lt;0,"Visita vencida",IF(T60&lt;=2,"Próxima","Planificada"))))</f>
        <v/>
      </c>
    </row>
    <row r="61">
      <c r="A61" s="2" t="n"/>
      <c r="B61" s="3" t="n"/>
      <c r="C61" s="4" t="n"/>
      <c r="D61" s="5" t="n"/>
      <c r="E61" s="2" t="n"/>
      <c r="F61" s="2" t="n"/>
      <c r="G61" s="5" t="n"/>
      <c r="H61" s="5" t="n"/>
      <c r="I61" s="11">
        <f>IF(H61="","",IFERROR(VLOOKUP(H61,'Listas'!$A$2:$B$11,2,FALSE),"Sin asignar"))</f>
        <v/>
      </c>
      <c r="J61" s="5" t="n"/>
      <c r="K61" s="2" t="n"/>
      <c r="L61" s="5" t="n"/>
      <c r="M61" s="5" t="n"/>
      <c r="N61" s="2" t="n"/>
      <c r="O61" s="2" t="n"/>
      <c r="P61" s="3" t="n"/>
      <c r="Q61" s="7" t="n"/>
      <c r="R61" s="8" t="n"/>
      <c r="S61" s="12">
        <f>IF(OR(Q61="",R61=""),"",IFERROR(Q61*R61,0))</f>
        <v/>
      </c>
      <c r="T61" s="13">
        <f>IF(B61="","",IFERROR(B61-TODAY(),""))</f>
        <v/>
      </c>
      <c r="U61" s="11">
        <f>IF(OR(A61="",B61=""),"",IF(L61="Cancelada","Reprogramar",IF(T61&lt;0,"Visita vencida",IF(T61&lt;=2,"Próxima","Planificada"))))</f>
        <v/>
      </c>
    </row>
    <row r="62">
      <c r="A62" s="2" t="n"/>
      <c r="B62" s="3" t="n"/>
      <c r="C62" s="4" t="n"/>
      <c r="D62" s="5" t="n"/>
      <c r="E62" s="2" t="n"/>
      <c r="F62" s="2" t="n"/>
      <c r="G62" s="5" t="n"/>
      <c r="H62" s="5" t="n"/>
      <c r="I62" s="6">
        <f>IF(H62="","",IFERROR(VLOOKUP(H62,'Listas'!$A$2:$B$11,2,FALSE),"Sin asignar"))</f>
        <v/>
      </c>
      <c r="J62" s="5" t="n"/>
      <c r="K62" s="2" t="n"/>
      <c r="L62" s="5" t="n"/>
      <c r="M62" s="5" t="n"/>
      <c r="N62" s="2" t="n"/>
      <c r="O62" s="2" t="n"/>
      <c r="P62" s="3" t="n"/>
      <c r="Q62" s="7" t="n"/>
      <c r="R62" s="8" t="n"/>
      <c r="S62" s="9">
        <f>IF(OR(Q62="",R62=""),"",IFERROR(Q62*R62,0))</f>
        <v/>
      </c>
      <c r="T62" s="10">
        <f>IF(B62="","",IFERROR(B62-TODAY(),""))</f>
        <v/>
      </c>
      <c r="U62" s="6">
        <f>IF(OR(A62="",B62=""),"",IF(L62="Cancelada","Reprogramar",IF(T62&lt;0,"Visita vencida",IF(T62&lt;=2,"Próxima","Planificada"))))</f>
        <v/>
      </c>
    </row>
    <row r="63">
      <c r="A63" s="2" t="n"/>
      <c r="B63" s="3" t="n"/>
      <c r="C63" s="4" t="n"/>
      <c r="D63" s="5" t="n"/>
      <c r="E63" s="2" t="n"/>
      <c r="F63" s="2" t="n"/>
      <c r="G63" s="5" t="n"/>
      <c r="H63" s="5" t="n"/>
      <c r="I63" s="11">
        <f>IF(H63="","",IFERROR(VLOOKUP(H63,'Listas'!$A$2:$B$11,2,FALSE),"Sin asignar"))</f>
        <v/>
      </c>
      <c r="J63" s="5" t="n"/>
      <c r="K63" s="2" t="n"/>
      <c r="L63" s="5" t="n"/>
      <c r="M63" s="5" t="n"/>
      <c r="N63" s="2" t="n"/>
      <c r="O63" s="2" t="n"/>
      <c r="P63" s="3" t="n"/>
      <c r="Q63" s="7" t="n"/>
      <c r="R63" s="8" t="n"/>
      <c r="S63" s="12">
        <f>IF(OR(Q63="",R63=""),"",IFERROR(Q63*R63,0))</f>
        <v/>
      </c>
      <c r="T63" s="13">
        <f>IF(B63="","",IFERROR(B63-TODAY(),""))</f>
        <v/>
      </c>
      <c r="U63" s="11">
        <f>IF(OR(A63="",B63=""),"",IF(L63="Cancelada","Reprogramar",IF(T63&lt;0,"Visita vencida",IF(T63&lt;=2,"Próxima","Planificada"))))</f>
        <v/>
      </c>
    </row>
    <row r="64">
      <c r="A64" s="2" t="n"/>
      <c r="B64" s="3" t="n"/>
      <c r="C64" s="4" t="n"/>
      <c r="D64" s="5" t="n"/>
      <c r="E64" s="2" t="n"/>
      <c r="F64" s="2" t="n"/>
      <c r="G64" s="5" t="n"/>
      <c r="H64" s="5" t="n"/>
      <c r="I64" s="6">
        <f>IF(H64="","",IFERROR(VLOOKUP(H64,'Listas'!$A$2:$B$11,2,FALSE),"Sin asignar"))</f>
        <v/>
      </c>
      <c r="J64" s="5" t="n"/>
      <c r="K64" s="2" t="n"/>
      <c r="L64" s="5" t="n"/>
      <c r="M64" s="5" t="n"/>
      <c r="N64" s="2" t="n"/>
      <c r="O64" s="2" t="n"/>
      <c r="P64" s="3" t="n"/>
      <c r="Q64" s="7" t="n"/>
      <c r="R64" s="8" t="n"/>
      <c r="S64" s="9">
        <f>IF(OR(Q64="",R64=""),"",IFERROR(Q64*R64,0))</f>
        <v/>
      </c>
      <c r="T64" s="10">
        <f>IF(B64="","",IFERROR(B64-TODAY(),""))</f>
        <v/>
      </c>
      <c r="U64" s="6">
        <f>IF(OR(A64="",B64=""),"",IF(L64="Cancelada","Reprogramar",IF(T64&lt;0,"Visita vencida",IF(T64&lt;=2,"Próxima","Planificada"))))</f>
        <v/>
      </c>
    </row>
    <row r="65">
      <c r="A65" s="2" t="n"/>
      <c r="B65" s="3" t="n"/>
      <c r="C65" s="4" t="n"/>
      <c r="D65" s="5" t="n"/>
      <c r="E65" s="2" t="n"/>
      <c r="F65" s="2" t="n"/>
      <c r="G65" s="5" t="n"/>
      <c r="H65" s="5" t="n"/>
      <c r="I65" s="11">
        <f>IF(H65="","",IFERROR(VLOOKUP(H65,'Listas'!$A$2:$B$11,2,FALSE),"Sin asignar"))</f>
        <v/>
      </c>
      <c r="J65" s="5" t="n"/>
      <c r="K65" s="2" t="n"/>
      <c r="L65" s="5" t="n"/>
      <c r="M65" s="5" t="n"/>
      <c r="N65" s="2" t="n"/>
      <c r="O65" s="2" t="n"/>
      <c r="P65" s="3" t="n"/>
      <c r="Q65" s="7" t="n"/>
      <c r="R65" s="8" t="n"/>
      <c r="S65" s="12">
        <f>IF(OR(Q65="",R65=""),"",IFERROR(Q65*R65,0))</f>
        <v/>
      </c>
      <c r="T65" s="13">
        <f>IF(B65="","",IFERROR(B65-TODAY(),""))</f>
        <v/>
      </c>
      <c r="U65" s="11">
        <f>IF(OR(A65="",B65=""),"",IF(L65="Cancelada","Reprogramar",IF(T65&lt;0,"Visita vencida",IF(T65&lt;=2,"Próxima","Planificada"))))</f>
        <v/>
      </c>
    </row>
    <row r="66">
      <c r="A66" s="2" t="n"/>
      <c r="B66" s="3" t="n"/>
      <c r="C66" s="4" t="n"/>
      <c r="D66" s="5" t="n"/>
      <c r="E66" s="2" t="n"/>
      <c r="F66" s="2" t="n"/>
      <c r="G66" s="5" t="n"/>
      <c r="H66" s="5" t="n"/>
      <c r="I66" s="6">
        <f>IF(H66="","",IFERROR(VLOOKUP(H66,'Listas'!$A$2:$B$11,2,FALSE),"Sin asignar"))</f>
        <v/>
      </c>
      <c r="J66" s="5" t="n"/>
      <c r="K66" s="2" t="n"/>
      <c r="L66" s="5" t="n"/>
      <c r="M66" s="5" t="n"/>
      <c r="N66" s="2" t="n"/>
      <c r="O66" s="2" t="n"/>
      <c r="P66" s="3" t="n"/>
      <c r="Q66" s="7" t="n"/>
      <c r="R66" s="8" t="n"/>
      <c r="S66" s="9">
        <f>IF(OR(Q66="",R66=""),"",IFERROR(Q66*R66,0))</f>
        <v/>
      </c>
      <c r="T66" s="10">
        <f>IF(B66="","",IFERROR(B66-TODAY(),""))</f>
        <v/>
      </c>
      <c r="U66" s="6">
        <f>IF(OR(A66="",B66=""),"",IF(L66="Cancelada","Reprogramar",IF(T66&lt;0,"Visita vencida",IF(T66&lt;=2,"Próxima","Planificada"))))</f>
        <v/>
      </c>
    </row>
    <row r="67">
      <c r="A67" s="2" t="n"/>
      <c r="B67" s="3" t="n"/>
      <c r="C67" s="4" t="n"/>
      <c r="D67" s="5" t="n"/>
      <c r="E67" s="2" t="n"/>
      <c r="F67" s="2" t="n"/>
      <c r="G67" s="5" t="n"/>
      <c r="H67" s="5" t="n"/>
      <c r="I67" s="11">
        <f>IF(H67="","",IFERROR(VLOOKUP(H67,'Listas'!$A$2:$B$11,2,FALSE),"Sin asignar"))</f>
        <v/>
      </c>
      <c r="J67" s="5" t="n"/>
      <c r="K67" s="2" t="n"/>
      <c r="L67" s="5" t="n"/>
      <c r="M67" s="5" t="n"/>
      <c r="N67" s="2" t="n"/>
      <c r="O67" s="2" t="n"/>
      <c r="P67" s="3" t="n"/>
      <c r="Q67" s="7" t="n"/>
      <c r="R67" s="8" t="n"/>
      <c r="S67" s="12">
        <f>IF(OR(Q67="",R67=""),"",IFERROR(Q67*R67,0))</f>
        <v/>
      </c>
      <c r="T67" s="13">
        <f>IF(B67="","",IFERROR(B67-TODAY(),""))</f>
        <v/>
      </c>
      <c r="U67" s="11">
        <f>IF(OR(A67="",B67=""),"",IF(L67="Cancelada","Reprogramar",IF(T67&lt;0,"Visita vencida",IF(T67&lt;=2,"Próxima","Planificada"))))</f>
        <v/>
      </c>
    </row>
    <row r="68">
      <c r="A68" s="2" t="n"/>
      <c r="B68" s="3" t="n"/>
      <c r="C68" s="4" t="n"/>
      <c r="D68" s="5" t="n"/>
      <c r="E68" s="2" t="n"/>
      <c r="F68" s="2" t="n"/>
      <c r="G68" s="5" t="n"/>
      <c r="H68" s="5" t="n"/>
      <c r="I68" s="6">
        <f>IF(H68="","",IFERROR(VLOOKUP(H68,'Listas'!$A$2:$B$11,2,FALSE),"Sin asignar"))</f>
        <v/>
      </c>
      <c r="J68" s="5" t="n"/>
      <c r="K68" s="2" t="n"/>
      <c r="L68" s="5" t="n"/>
      <c r="M68" s="5" t="n"/>
      <c r="N68" s="2" t="n"/>
      <c r="O68" s="2" t="n"/>
      <c r="P68" s="3" t="n"/>
      <c r="Q68" s="7" t="n"/>
      <c r="R68" s="8" t="n"/>
      <c r="S68" s="9">
        <f>IF(OR(Q68="",R68=""),"",IFERROR(Q68*R68,0))</f>
        <v/>
      </c>
      <c r="T68" s="10">
        <f>IF(B68="","",IFERROR(B68-TODAY(),""))</f>
        <v/>
      </c>
      <c r="U68" s="6">
        <f>IF(OR(A68="",B68=""),"",IF(L68="Cancelada","Reprogramar",IF(T68&lt;0,"Visita vencida",IF(T68&lt;=2,"Próxima","Planificada"))))</f>
        <v/>
      </c>
    </row>
    <row r="69">
      <c r="A69" s="2" t="n"/>
      <c r="B69" s="3" t="n"/>
      <c r="C69" s="4" t="n"/>
      <c r="D69" s="5" t="n"/>
      <c r="E69" s="2" t="n"/>
      <c r="F69" s="2" t="n"/>
      <c r="G69" s="5" t="n"/>
      <c r="H69" s="5" t="n"/>
      <c r="I69" s="11">
        <f>IF(H69="","",IFERROR(VLOOKUP(H69,'Listas'!$A$2:$B$11,2,FALSE),"Sin asignar"))</f>
        <v/>
      </c>
      <c r="J69" s="5" t="n"/>
      <c r="K69" s="2" t="n"/>
      <c r="L69" s="5" t="n"/>
      <c r="M69" s="5" t="n"/>
      <c r="N69" s="2" t="n"/>
      <c r="O69" s="2" t="n"/>
      <c r="P69" s="3" t="n"/>
      <c r="Q69" s="7" t="n"/>
      <c r="R69" s="8" t="n"/>
      <c r="S69" s="12">
        <f>IF(OR(Q69="",R69=""),"",IFERROR(Q69*R69,0))</f>
        <v/>
      </c>
      <c r="T69" s="13">
        <f>IF(B69="","",IFERROR(B69-TODAY(),""))</f>
        <v/>
      </c>
      <c r="U69" s="11">
        <f>IF(OR(A69="",B69=""),"",IF(L69="Cancelada","Reprogramar",IF(T69&lt;0,"Visita vencida",IF(T69&lt;=2,"Próxima","Planificada"))))</f>
        <v/>
      </c>
    </row>
    <row r="70">
      <c r="A70" s="2" t="n"/>
      <c r="B70" s="3" t="n"/>
      <c r="C70" s="4" t="n"/>
      <c r="D70" s="5" t="n"/>
      <c r="E70" s="2" t="n"/>
      <c r="F70" s="2" t="n"/>
      <c r="G70" s="5" t="n"/>
      <c r="H70" s="5" t="n"/>
      <c r="I70" s="6">
        <f>IF(H70="","",IFERROR(VLOOKUP(H70,'Listas'!$A$2:$B$11,2,FALSE),"Sin asignar"))</f>
        <v/>
      </c>
      <c r="J70" s="5" t="n"/>
      <c r="K70" s="2" t="n"/>
      <c r="L70" s="5" t="n"/>
      <c r="M70" s="5" t="n"/>
      <c r="N70" s="2" t="n"/>
      <c r="O70" s="2" t="n"/>
      <c r="P70" s="3" t="n"/>
      <c r="Q70" s="7" t="n"/>
      <c r="R70" s="8" t="n"/>
      <c r="S70" s="9">
        <f>IF(OR(Q70="",R70=""),"",IFERROR(Q70*R70,0))</f>
        <v/>
      </c>
      <c r="T70" s="10">
        <f>IF(B70="","",IFERROR(B70-TODAY(),""))</f>
        <v/>
      </c>
      <c r="U70" s="6">
        <f>IF(OR(A70="",B70=""),"",IF(L70="Cancelada","Reprogramar",IF(T70&lt;0,"Visita vencida",IF(T70&lt;=2,"Próxima","Planificada"))))</f>
        <v/>
      </c>
    </row>
    <row r="71">
      <c r="A71" s="2" t="n"/>
      <c r="B71" s="3" t="n"/>
      <c r="C71" s="4" t="n"/>
      <c r="D71" s="5" t="n"/>
      <c r="E71" s="2" t="n"/>
      <c r="F71" s="2" t="n"/>
      <c r="G71" s="5" t="n"/>
      <c r="H71" s="5" t="n"/>
      <c r="I71" s="11">
        <f>IF(H71="","",IFERROR(VLOOKUP(H71,'Listas'!$A$2:$B$11,2,FALSE),"Sin asignar"))</f>
        <v/>
      </c>
      <c r="J71" s="5" t="n"/>
      <c r="K71" s="2" t="n"/>
      <c r="L71" s="5" t="n"/>
      <c r="M71" s="5" t="n"/>
      <c r="N71" s="2" t="n"/>
      <c r="O71" s="2" t="n"/>
      <c r="P71" s="3" t="n"/>
      <c r="Q71" s="7" t="n"/>
      <c r="R71" s="8" t="n"/>
      <c r="S71" s="12">
        <f>IF(OR(Q71="",R71=""),"",IFERROR(Q71*R71,0))</f>
        <v/>
      </c>
      <c r="T71" s="13">
        <f>IF(B71="","",IFERROR(B71-TODAY(),""))</f>
        <v/>
      </c>
      <c r="U71" s="11">
        <f>IF(OR(A71="",B71=""),"",IF(L71="Cancelada","Reprogramar",IF(T71&lt;0,"Visita vencida",IF(T71&lt;=2,"Próxima","Planificada"))))</f>
        <v/>
      </c>
    </row>
    <row r="72">
      <c r="A72" s="2" t="n"/>
      <c r="B72" s="3" t="n"/>
      <c r="C72" s="4" t="n"/>
      <c r="D72" s="5" t="n"/>
      <c r="E72" s="2" t="n"/>
      <c r="F72" s="2" t="n"/>
      <c r="G72" s="5" t="n"/>
      <c r="H72" s="5" t="n"/>
      <c r="I72" s="6">
        <f>IF(H72="","",IFERROR(VLOOKUP(H72,'Listas'!$A$2:$B$11,2,FALSE),"Sin asignar"))</f>
        <v/>
      </c>
      <c r="J72" s="5" t="n"/>
      <c r="K72" s="2" t="n"/>
      <c r="L72" s="5" t="n"/>
      <c r="M72" s="5" t="n"/>
      <c r="N72" s="2" t="n"/>
      <c r="O72" s="2" t="n"/>
      <c r="P72" s="3" t="n"/>
      <c r="Q72" s="7" t="n"/>
      <c r="R72" s="8" t="n"/>
      <c r="S72" s="9">
        <f>IF(OR(Q72="",R72=""),"",IFERROR(Q72*R72,0))</f>
        <v/>
      </c>
      <c r="T72" s="10">
        <f>IF(B72="","",IFERROR(B72-TODAY(),""))</f>
        <v/>
      </c>
      <c r="U72" s="6">
        <f>IF(OR(A72="",B72=""),"",IF(L72="Cancelada","Reprogramar",IF(T72&lt;0,"Visita vencida",IF(T72&lt;=2,"Próxima","Planificada"))))</f>
        <v/>
      </c>
    </row>
    <row r="73">
      <c r="A73" s="2" t="n"/>
      <c r="B73" s="3" t="n"/>
      <c r="C73" s="4" t="n"/>
      <c r="D73" s="5" t="n"/>
      <c r="E73" s="2" t="n"/>
      <c r="F73" s="2" t="n"/>
      <c r="G73" s="5" t="n"/>
      <c r="H73" s="5" t="n"/>
      <c r="I73" s="11">
        <f>IF(H73="","",IFERROR(VLOOKUP(H73,'Listas'!$A$2:$B$11,2,FALSE),"Sin asignar"))</f>
        <v/>
      </c>
      <c r="J73" s="5" t="n"/>
      <c r="K73" s="2" t="n"/>
      <c r="L73" s="5" t="n"/>
      <c r="M73" s="5" t="n"/>
      <c r="N73" s="2" t="n"/>
      <c r="O73" s="2" t="n"/>
      <c r="P73" s="3" t="n"/>
      <c r="Q73" s="7" t="n"/>
      <c r="R73" s="8" t="n"/>
      <c r="S73" s="12">
        <f>IF(OR(Q73="",R73=""),"",IFERROR(Q73*R73,0))</f>
        <v/>
      </c>
      <c r="T73" s="13">
        <f>IF(B73="","",IFERROR(B73-TODAY(),""))</f>
        <v/>
      </c>
      <c r="U73" s="11">
        <f>IF(OR(A73="",B73=""),"",IF(L73="Cancelada","Reprogramar",IF(T73&lt;0,"Visita vencida",IF(T73&lt;=2,"Próxima","Planificada"))))</f>
        <v/>
      </c>
    </row>
    <row r="74">
      <c r="A74" s="2" t="n"/>
      <c r="B74" s="3" t="n"/>
      <c r="C74" s="4" t="n"/>
      <c r="D74" s="5" t="n"/>
      <c r="E74" s="2" t="n"/>
      <c r="F74" s="2" t="n"/>
      <c r="G74" s="5" t="n"/>
      <c r="H74" s="5" t="n"/>
      <c r="I74" s="6">
        <f>IF(H74="","",IFERROR(VLOOKUP(H74,'Listas'!$A$2:$B$11,2,FALSE),"Sin asignar"))</f>
        <v/>
      </c>
      <c r="J74" s="5" t="n"/>
      <c r="K74" s="2" t="n"/>
      <c r="L74" s="5" t="n"/>
      <c r="M74" s="5" t="n"/>
      <c r="N74" s="2" t="n"/>
      <c r="O74" s="2" t="n"/>
      <c r="P74" s="3" t="n"/>
      <c r="Q74" s="7" t="n"/>
      <c r="R74" s="8" t="n"/>
      <c r="S74" s="9">
        <f>IF(OR(Q74="",R74=""),"",IFERROR(Q74*R74,0))</f>
        <v/>
      </c>
      <c r="T74" s="10">
        <f>IF(B74="","",IFERROR(B74-TODAY(),""))</f>
        <v/>
      </c>
      <c r="U74" s="6">
        <f>IF(OR(A74="",B74=""),"",IF(L74="Cancelada","Reprogramar",IF(T74&lt;0,"Visita vencida",IF(T74&lt;=2,"Próxima","Planificada"))))</f>
        <v/>
      </c>
    </row>
    <row r="75">
      <c r="A75" s="2" t="n"/>
      <c r="B75" s="3" t="n"/>
      <c r="C75" s="4" t="n"/>
      <c r="D75" s="5" t="n"/>
      <c r="E75" s="2" t="n"/>
      <c r="F75" s="2" t="n"/>
      <c r="G75" s="5" t="n"/>
      <c r="H75" s="5" t="n"/>
      <c r="I75" s="11">
        <f>IF(H75="","",IFERROR(VLOOKUP(H75,'Listas'!$A$2:$B$11,2,FALSE),"Sin asignar"))</f>
        <v/>
      </c>
      <c r="J75" s="5" t="n"/>
      <c r="K75" s="2" t="n"/>
      <c r="L75" s="5" t="n"/>
      <c r="M75" s="5" t="n"/>
      <c r="N75" s="2" t="n"/>
      <c r="O75" s="2" t="n"/>
      <c r="P75" s="3" t="n"/>
      <c r="Q75" s="7" t="n"/>
      <c r="R75" s="8" t="n"/>
      <c r="S75" s="12">
        <f>IF(OR(Q75="",R75=""),"",IFERROR(Q75*R75,0))</f>
        <v/>
      </c>
      <c r="T75" s="13">
        <f>IF(B75="","",IFERROR(B75-TODAY(),""))</f>
        <v/>
      </c>
      <c r="U75" s="11">
        <f>IF(OR(A75="",B75=""),"",IF(L75="Cancelada","Reprogramar",IF(T75&lt;0,"Visita vencida",IF(T75&lt;=2,"Próxima","Planificada"))))</f>
        <v/>
      </c>
    </row>
    <row r="76">
      <c r="A76" s="2" t="n"/>
      <c r="B76" s="3" t="n"/>
      <c r="C76" s="4" t="n"/>
      <c r="D76" s="5" t="n"/>
      <c r="E76" s="2" t="n"/>
      <c r="F76" s="2" t="n"/>
      <c r="G76" s="5" t="n"/>
      <c r="H76" s="5" t="n"/>
      <c r="I76" s="6">
        <f>IF(H76="","",IFERROR(VLOOKUP(H76,'Listas'!$A$2:$B$11,2,FALSE),"Sin asignar"))</f>
        <v/>
      </c>
      <c r="J76" s="5" t="n"/>
      <c r="K76" s="2" t="n"/>
      <c r="L76" s="5" t="n"/>
      <c r="M76" s="5" t="n"/>
      <c r="N76" s="2" t="n"/>
      <c r="O76" s="2" t="n"/>
      <c r="P76" s="3" t="n"/>
      <c r="Q76" s="7" t="n"/>
      <c r="R76" s="8" t="n"/>
      <c r="S76" s="9">
        <f>IF(OR(Q76="",R76=""),"",IFERROR(Q76*R76,0))</f>
        <v/>
      </c>
      <c r="T76" s="10">
        <f>IF(B76="","",IFERROR(B76-TODAY(),""))</f>
        <v/>
      </c>
      <c r="U76" s="6">
        <f>IF(OR(A76="",B76=""),"",IF(L76="Cancelada","Reprogramar",IF(T76&lt;0,"Visita vencida",IF(T76&lt;=2,"Próxima","Planificada"))))</f>
        <v/>
      </c>
    </row>
    <row r="77">
      <c r="A77" s="2" t="n"/>
      <c r="B77" s="3" t="n"/>
      <c r="C77" s="4" t="n"/>
      <c r="D77" s="5" t="n"/>
      <c r="E77" s="2" t="n"/>
      <c r="F77" s="2" t="n"/>
      <c r="G77" s="5" t="n"/>
      <c r="H77" s="5" t="n"/>
      <c r="I77" s="11">
        <f>IF(H77="","",IFERROR(VLOOKUP(H77,'Listas'!$A$2:$B$11,2,FALSE),"Sin asignar"))</f>
        <v/>
      </c>
      <c r="J77" s="5" t="n"/>
      <c r="K77" s="2" t="n"/>
      <c r="L77" s="5" t="n"/>
      <c r="M77" s="5" t="n"/>
      <c r="N77" s="2" t="n"/>
      <c r="O77" s="2" t="n"/>
      <c r="P77" s="3" t="n"/>
      <c r="Q77" s="7" t="n"/>
      <c r="R77" s="8" t="n"/>
      <c r="S77" s="12">
        <f>IF(OR(Q77="",R77=""),"",IFERROR(Q77*R77,0))</f>
        <v/>
      </c>
      <c r="T77" s="13">
        <f>IF(B77="","",IFERROR(B77-TODAY(),""))</f>
        <v/>
      </c>
      <c r="U77" s="11">
        <f>IF(OR(A77="",B77=""),"",IF(L77="Cancelada","Reprogramar",IF(T77&lt;0,"Visita vencida",IF(T77&lt;=2,"Próxima","Planificada"))))</f>
        <v/>
      </c>
    </row>
    <row r="78">
      <c r="A78" s="2" t="n"/>
      <c r="B78" s="3" t="n"/>
      <c r="C78" s="4" t="n"/>
      <c r="D78" s="5" t="n"/>
      <c r="E78" s="2" t="n"/>
      <c r="F78" s="2" t="n"/>
      <c r="G78" s="5" t="n"/>
      <c r="H78" s="5" t="n"/>
      <c r="I78" s="6">
        <f>IF(H78="","",IFERROR(VLOOKUP(H78,'Listas'!$A$2:$B$11,2,FALSE),"Sin asignar"))</f>
        <v/>
      </c>
      <c r="J78" s="5" t="n"/>
      <c r="K78" s="2" t="n"/>
      <c r="L78" s="5" t="n"/>
      <c r="M78" s="5" t="n"/>
      <c r="N78" s="2" t="n"/>
      <c r="O78" s="2" t="n"/>
      <c r="P78" s="3" t="n"/>
      <c r="Q78" s="7" t="n"/>
      <c r="R78" s="8" t="n"/>
      <c r="S78" s="9">
        <f>IF(OR(Q78="",R78=""),"",IFERROR(Q78*R78,0))</f>
        <v/>
      </c>
      <c r="T78" s="10">
        <f>IF(B78="","",IFERROR(B78-TODAY(),""))</f>
        <v/>
      </c>
      <c r="U78" s="6">
        <f>IF(OR(A78="",B78=""),"",IF(L78="Cancelada","Reprogramar",IF(T78&lt;0,"Visita vencida",IF(T78&lt;=2,"Próxima","Planificada"))))</f>
        <v/>
      </c>
    </row>
    <row r="79">
      <c r="A79" s="2" t="n"/>
      <c r="B79" s="3" t="n"/>
      <c r="C79" s="4" t="n"/>
      <c r="D79" s="5" t="n"/>
      <c r="E79" s="2" t="n"/>
      <c r="F79" s="2" t="n"/>
      <c r="G79" s="5" t="n"/>
      <c r="H79" s="5" t="n"/>
      <c r="I79" s="11">
        <f>IF(H79="","",IFERROR(VLOOKUP(H79,'Listas'!$A$2:$B$11,2,FALSE),"Sin asignar"))</f>
        <v/>
      </c>
      <c r="J79" s="5" t="n"/>
      <c r="K79" s="2" t="n"/>
      <c r="L79" s="5" t="n"/>
      <c r="M79" s="5" t="n"/>
      <c r="N79" s="2" t="n"/>
      <c r="O79" s="2" t="n"/>
      <c r="P79" s="3" t="n"/>
      <c r="Q79" s="7" t="n"/>
      <c r="R79" s="8" t="n"/>
      <c r="S79" s="12">
        <f>IF(OR(Q79="",R79=""),"",IFERROR(Q79*R79,0))</f>
        <v/>
      </c>
      <c r="T79" s="13">
        <f>IF(B79="","",IFERROR(B79-TODAY(),""))</f>
        <v/>
      </c>
      <c r="U79" s="11">
        <f>IF(OR(A79="",B79=""),"",IF(L79="Cancelada","Reprogramar",IF(T79&lt;0,"Visita vencida",IF(T79&lt;=2,"Próxima","Planificada"))))</f>
        <v/>
      </c>
    </row>
    <row r="80">
      <c r="A80" s="2" t="n"/>
      <c r="B80" s="3" t="n"/>
      <c r="C80" s="4" t="n"/>
      <c r="D80" s="5" t="n"/>
      <c r="E80" s="2" t="n"/>
      <c r="F80" s="2" t="n"/>
      <c r="G80" s="5" t="n"/>
      <c r="H80" s="5" t="n"/>
      <c r="I80" s="6">
        <f>IF(H80="","",IFERROR(VLOOKUP(H80,'Listas'!$A$2:$B$11,2,FALSE),"Sin asignar"))</f>
        <v/>
      </c>
      <c r="J80" s="5" t="n"/>
      <c r="K80" s="2" t="n"/>
      <c r="L80" s="5" t="n"/>
      <c r="M80" s="5" t="n"/>
      <c r="N80" s="2" t="n"/>
      <c r="O80" s="2" t="n"/>
      <c r="P80" s="3" t="n"/>
      <c r="Q80" s="7" t="n"/>
      <c r="R80" s="8" t="n"/>
      <c r="S80" s="9">
        <f>IF(OR(Q80="",R80=""),"",IFERROR(Q80*R80,0))</f>
        <v/>
      </c>
      <c r="T80" s="10">
        <f>IF(B80="","",IFERROR(B80-TODAY(),""))</f>
        <v/>
      </c>
      <c r="U80" s="6">
        <f>IF(OR(A80="",B80=""),"",IF(L80="Cancelada","Reprogramar",IF(T80&lt;0,"Visita vencida",IF(T80&lt;=2,"Próxima","Planificada"))))</f>
        <v/>
      </c>
    </row>
    <row r="81">
      <c r="A81" s="2" t="n"/>
      <c r="B81" s="3" t="n"/>
      <c r="C81" s="4" t="n"/>
      <c r="D81" s="5" t="n"/>
      <c r="E81" s="2" t="n"/>
      <c r="F81" s="2" t="n"/>
      <c r="G81" s="5" t="n"/>
      <c r="H81" s="5" t="n"/>
      <c r="I81" s="11">
        <f>IF(H81="","",IFERROR(VLOOKUP(H81,'Listas'!$A$2:$B$11,2,FALSE),"Sin asignar"))</f>
        <v/>
      </c>
      <c r="J81" s="5" t="n"/>
      <c r="K81" s="2" t="n"/>
      <c r="L81" s="5" t="n"/>
      <c r="M81" s="5" t="n"/>
      <c r="N81" s="2" t="n"/>
      <c r="O81" s="2" t="n"/>
      <c r="P81" s="3" t="n"/>
      <c r="Q81" s="7" t="n"/>
      <c r="R81" s="8" t="n"/>
      <c r="S81" s="12">
        <f>IF(OR(Q81="",R81=""),"",IFERROR(Q81*R81,0))</f>
        <v/>
      </c>
      <c r="T81" s="13">
        <f>IF(B81="","",IFERROR(B81-TODAY(),""))</f>
        <v/>
      </c>
      <c r="U81" s="11">
        <f>IF(OR(A81="",B81=""),"",IF(L81="Cancelada","Reprogramar",IF(T81&lt;0,"Visita vencida",IF(T81&lt;=2,"Próxima","Planificada"))))</f>
        <v/>
      </c>
    </row>
    <row r="82">
      <c r="A82" s="2" t="n"/>
      <c r="B82" s="3" t="n"/>
      <c r="C82" s="4" t="n"/>
      <c r="D82" s="5" t="n"/>
      <c r="E82" s="2" t="n"/>
      <c r="F82" s="2" t="n"/>
      <c r="G82" s="5" t="n"/>
      <c r="H82" s="5" t="n"/>
      <c r="I82" s="6">
        <f>IF(H82="","",IFERROR(VLOOKUP(H82,'Listas'!$A$2:$B$11,2,FALSE),"Sin asignar"))</f>
        <v/>
      </c>
      <c r="J82" s="5" t="n"/>
      <c r="K82" s="2" t="n"/>
      <c r="L82" s="5" t="n"/>
      <c r="M82" s="5" t="n"/>
      <c r="N82" s="2" t="n"/>
      <c r="O82" s="2" t="n"/>
      <c r="P82" s="3" t="n"/>
      <c r="Q82" s="7" t="n"/>
      <c r="R82" s="8" t="n"/>
      <c r="S82" s="9">
        <f>IF(OR(Q82="",R82=""),"",IFERROR(Q82*R82,0))</f>
        <v/>
      </c>
      <c r="T82" s="10">
        <f>IF(B82="","",IFERROR(B82-TODAY(),""))</f>
        <v/>
      </c>
      <c r="U82" s="6">
        <f>IF(OR(A82="",B82=""),"",IF(L82="Cancelada","Reprogramar",IF(T82&lt;0,"Visita vencida",IF(T82&lt;=2,"Próxima","Planificada"))))</f>
        <v/>
      </c>
    </row>
    <row r="83">
      <c r="A83" s="2" t="n"/>
      <c r="B83" s="3" t="n"/>
      <c r="C83" s="4" t="n"/>
      <c r="D83" s="5" t="n"/>
      <c r="E83" s="2" t="n"/>
      <c r="F83" s="2" t="n"/>
      <c r="G83" s="5" t="n"/>
      <c r="H83" s="5" t="n"/>
      <c r="I83" s="11">
        <f>IF(H83="","",IFERROR(VLOOKUP(H83,'Listas'!$A$2:$B$11,2,FALSE),"Sin asignar"))</f>
        <v/>
      </c>
      <c r="J83" s="5" t="n"/>
      <c r="K83" s="2" t="n"/>
      <c r="L83" s="5" t="n"/>
      <c r="M83" s="5" t="n"/>
      <c r="N83" s="2" t="n"/>
      <c r="O83" s="2" t="n"/>
      <c r="P83" s="3" t="n"/>
      <c r="Q83" s="7" t="n"/>
      <c r="R83" s="8" t="n"/>
      <c r="S83" s="12">
        <f>IF(OR(Q83="",R83=""),"",IFERROR(Q83*R83,0))</f>
        <v/>
      </c>
      <c r="T83" s="13">
        <f>IF(B83="","",IFERROR(B83-TODAY(),""))</f>
        <v/>
      </c>
      <c r="U83" s="11">
        <f>IF(OR(A83="",B83=""),"",IF(L83="Cancelada","Reprogramar",IF(T83&lt;0,"Visita vencida",IF(T83&lt;=2,"Próxima","Planificada"))))</f>
        <v/>
      </c>
    </row>
    <row r="84">
      <c r="A84" s="2" t="n"/>
      <c r="B84" s="3" t="n"/>
      <c r="C84" s="4" t="n"/>
      <c r="D84" s="5" t="n"/>
      <c r="E84" s="2" t="n"/>
      <c r="F84" s="2" t="n"/>
      <c r="G84" s="5" t="n"/>
      <c r="H84" s="5" t="n"/>
      <c r="I84" s="6">
        <f>IF(H84="","",IFERROR(VLOOKUP(H84,'Listas'!$A$2:$B$11,2,FALSE),"Sin asignar"))</f>
        <v/>
      </c>
      <c r="J84" s="5" t="n"/>
      <c r="K84" s="2" t="n"/>
      <c r="L84" s="5" t="n"/>
      <c r="M84" s="5" t="n"/>
      <c r="N84" s="2" t="n"/>
      <c r="O84" s="2" t="n"/>
      <c r="P84" s="3" t="n"/>
      <c r="Q84" s="7" t="n"/>
      <c r="R84" s="8" t="n"/>
      <c r="S84" s="9">
        <f>IF(OR(Q84="",R84=""),"",IFERROR(Q84*R84,0))</f>
        <v/>
      </c>
      <c r="T84" s="10">
        <f>IF(B84="","",IFERROR(B84-TODAY(),""))</f>
        <v/>
      </c>
      <c r="U84" s="6">
        <f>IF(OR(A84="",B84=""),"",IF(L84="Cancelada","Reprogramar",IF(T84&lt;0,"Visita vencida",IF(T84&lt;=2,"Próxima","Planificada"))))</f>
        <v/>
      </c>
    </row>
    <row r="85">
      <c r="A85" s="2" t="n"/>
      <c r="B85" s="3" t="n"/>
      <c r="C85" s="4" t="n"/>
      <c r="D85" s="5" t="n"/>
      <c r="E85" s="2" t="n"/>
      <c r="F85" s="2" t="n"/>
      <c r="G85" s="5" t="n"/>
      <c r="H85" s="5" t="n"/>
      <c r="I85" s="11">
        <f>IF(H85="","",IFERROR(VLOOKUP(H85,'Listas'!$A$2:$B$11,2,FALSE),"Sin asignar"))</f>
        <v/>
      </c>
      <c r="J85" s="5" t="n"/>
      <c r="K85" s="2" t="n"/>
      <c r="L85" s="5" t="n"/>
      <c r="M85" s="5" t="n"/>
      <c r="N85" s="2" t="n"/>
      <c r="O85" s="2" t="n"/>
      <c r="P85" s="3" t="n"/>
      <c r="Q85" s="7" t="n"/>
      <c r="R85" s="8" t="n"/>
      <c r="S85" s="12">
        <f>IF(OR(Q85="",R85=""),"",IFERROR(Q85*R85,0))</f>
        <v/>
      </c>
      <c r="T85" s="13">
        <f>IF(B85="","",IFERROR(B85-TODAY(),""))</f>
        <v/>
      </c>
      <c r="U85" s="11">
        <f>IF(OR(A85="",B85=""),"",IF(L85="Cancelada","Reprogramar",IF(T85&lt;0,"Visita vencida",IF(T85&lt;=2,"Próxima","Planificada"))))</f>
        <v/>
      </c>
    </row>
    <row r="86">
      <c r="A86" s="2" t="n"/>
      <c r="B86" s="3" t="n"/>
      <c r="C86" s="4" t="n"/>
      <c r="D86" s="5" t="n"/>
      <c r="E86" s="2" t="n"/>
      <c r="F86" s="2" t="n"/>
      <c r="G86" s="5" t="n"/>
      <c r="H86" s="5" t="n"/>
      <c r="I86" s="6">
        <f>IF(H86="","",IFERROR(VLOOKUP(H86,'Listas'!$A$2:$B$11,2,FALSE),"Sin asignar"))</f>
        <v/>
      </c>
      <c r="J86" s="5" t="n"/>
      <c r="K86" s="2" t="n"/>
      <c r="L86" s="5" t="n"/>
      <c r="M86" s="5" t="n"/>
      <c r="N86" s="2" t="n"/>
      <c r="O86" s="2" t="n"/>
      <c r="P86" s="3" t="n"/>
      <c r="Q86" s="7" t="n"/>
      <c r="R86" s="8" t="n"/>
      <c r="S86" s="9">
        <f>IF(OR(Q86="",R86=""),"",IFERROR(Q86*R86,0))</f>
        <v/>
      </c>
      <c r="T86" s="10">
        <f>IF(B86="","",IFERROR(B86-TODAY(),""))</f>
        <v/>
      </c>
      <c r="U86" s="6">
        <f>IF(OR(A86="",B86=""),"",IF(L86="Cancelada","Reprogramar",IF(T86&lt;0,"Visita vencida",IF(T86&lt;=2,"Próxima","Planificada"))))</f>
        <v/>
      </c>
    </row>
    <row r="87">
      <c r="A87" s="2" t="n"/>
      <c r="B87" s="3" t="n"/>
      <c r="C87" s="4" t="n"/>
      <c r="D87" s="5" t="n"/>
      <c r="E87" s="2" t="n"/>
      <c r="F87" s="2" t="n"/>
      <c r="G87" s="5" t="n"/>
      <c r="H87" s="5" t="n"/>
      <c r="I87" s="11">
        <f>IF(H87="","",IFERROR(VLOOKUP(H87,'Listas'!$A$2:$B$11,2,FALSE),"Sin asignar"))</f>
        <v/>
      </c>
      <c r="J87" s="5" t="n"/>
      <c r="K87" s="2" t="n"/>
      <c r="L87" s="5" t="n"/>
      <c r="M87" s="5" t="n"/>
      <c r="N87" s="2" t="n"/>
      <c r="O87" s="2" t="n"/>
      <c r="P87" s="3" t="n"/>
      <c r="Q87" s="7" t="n"/>
      <c r="R87" s="8" t="n"/>
      <c r="S87" s="12">
        <f>IF(OR(Q87="",R87=""),"",IFERROR(Q87*R87,0))</f>
        <v/>
      </c>
      <c r="T87" s="13">
        <f>IF(B87="","",IFERROR(B87-TODAY(),""))</f>
        <v/>
      </c>
      <c r="U87" s="11">
        <f>IF(OR(A87="",B87=""),"",IF(L87="Cancelada","Reprogramar",IF(T87&lt;0,"Visita vencida",IF(T87&lt;=2,"Próxima","Planificada"))))</f>
        <v/>
      </c>
    </row>
    <row r="88">
      <c r="A88" s="2" t="n"/>
      <c r="B88" s="3" t="n"/>
      <c r="C88" s="4" t="n"/>
      <c r="D88" s="5" t="n"/>
      <c r="E88" s="2" t="n"/>
      <c r="F88" s="2" t="n"/>
      <c r="G88" s="5" t="n"/>
      <c r="H88" s="5" t="n"/>
      <c r="I88" s="6">
        <f>IF(H88="","",IFERROR(VLOOKUP(H88,'Listas'!$A$2:$B$11,2,FALSE),"Sin asignar"))</f>
        <v/>
      </c>
      <c r="J88" s="5" t="n"/>
      <c r="K88" s="2" t="n"/>
      <c r="L88" s="5" t="n"/>
      <c r="M88" s="5" t="n"/>
      <c r="N88" s="2" t="n"/>
      <c r="O88" s="2" t="n"/>
      <c r="P88" s="3" t="n"/>
      <c r="Q88" s="7" t="n"/>
      <c r="R88" s="8" t="n"/>
      <c r="S88" s="9">
        <f>IF(OR(Q88="",R88=""),"",IFERROR(Q88*R88,0))</f>
        <v/>
      </c>
      <c r="T88" s="10">
        <f>IF(B88="","",IFERROR(B88-TODAY(),""))</f>
        <v/>
      </c>
      <c r="U88" s="6">
        <f>IF(OR(A88="",B88=""),"",IF(L88="Cancelada","Reprogramar",IF(T88&lt;0,"Visita vencida",IF(T88&lt;=2,"Próxima","Planificada"))))</f>
        <v/>
      </c>
    </row>
    <row r="89">
      <c r="A89" s="2" t="n"/>
      <c r="B89" s="3" t="n"/>
      <c r="C89" s="4" t="n"/>
      <c r="D89" s="5" t="n"/>
      <c r="E89" s="2" t="n"/>
      <c r="F89" s="2" t="n"/>
      <c r="G89" s="5" t="n"/>
      <c r="H89" s="5" t="n"/>
      <c r="I89" s="11">
        <f>IF(H89="","",IFERROR(VLOOKUP(H89,'Listas'!$A$2:$B$11,2,FALSE),"Sin asignar"))</f>
        <v/>
      </c>
      <c r="J89" s="5" t="n"/>
      <c r="K89" s="2" t="n"/>
      <c r="L89" s="5" t="n"/>
      <c r="M89" s="5" t="n"/>
      <c r="N89" s="2" t="n"/>
      <c r="O89" s="2" t="n"/>
      <c r="P89" s="3" t="n"/>
      <c r="Q89" s="7" t="n"/>
      <c r="R89" s="8" t="n"/>
      <c r="S89" s="12">
        <f>IF(OR(Q89="",R89=""),"",IFERROR(Q89*R89,0))</f>
        <v/>
      </c>
      <c r="T89" s="13">
        <f>IF(B89="","",IFERROR(B89-TODAY(),""))</f>
        <v/>
      </c>
      <c r="U89" s="11">
        <f>IF(OR(A89="",B89=""),"",IF(L89="Cancelada","Reprogramar",IF(T89&lt;0,"Visita vencida",IF(T89&lt;=2,"Próxima","Planificada"))))</f>
        <v/>
      </c>
    </row>
    <row r="90">
      <c r="A90" s="2" t="n"/>
      <c r="B90" s="3" t="n"/>
      <c r="C90" s="4" t="n"/>
      <c r="D90" s="5" t="n"/>
      <c r="E90" s="2" t="n"/>
      <c r="F90" s="2" t="n"/>
      <c r="G90" s="5" t="n"/>
      <c r="H90" s="5" t="n"/>
      <c r="I90" s="6">
        <f>IF(H90="","",IFERROR(VLOOKUP(H90,'Listas'!$A$2:$B$11,2,FALSE),"Sin asignar"))</f>
        <v/>
      </c>
      <c r="J90" s="5" t="n"/>
      <c r="K90" s="2" t="n"/>
      <c r="L90" s="5" t="n"/>
      <c r="M90" s="5" t="n"/>
      <c r="N90" s="2" t="n"/>
      <c r="O90" s="2" t="n"/>
      <c r="P90" s="3" t="n"/>
      <c r="Q90" s="7" t="n"/>
      <c r="R90" s="8" t="n"/>
      <c r="S90" s="9">
        <f>IF(OR(Q90="",R90=""),"",IFERROR(Q90*R90,0))</f>
        <v/>
      </c>
      <c r="T90" s="10">
        <f>IF(B90="","",IFERROR(B90-TODAY(),""))</f>
        <v/>
      </c>
      <c r="U90" s="6">
        <f>IF(OR(A90="",B90=""),"",IF(L90="Cancelada","Reprogramar",IF(T90&lt;0,"Visita vencida",IF(T90&lt;=2,"Próxima","Planificada"))))</f>
        <v/>
      </c>
    </row>
    <row r="91">
      <c r="A91" s="2" t="n"/>
      <c r="B91" s="3" t="n"/>
      <c r="C91" s="4" t="n"/>
      <c r="D91" s="5" t="n"/>
      <c r="E91" s="2" t="n"/>
      <c r="F91" s="2" t="n"/>
      <c r="G91" s="5" t="n"/>
      <c r="H91" s="5" t="n"/>
      <c r="I91" s="11">
        <f>IF(H91="","",IFERROR(VLOOKUP(H91,'Listas'!$A$2:$B$11,2,FALSE),"Sin asignar"))</f>
        <v/>
      </c>
      <c r="J91" s="5" t="n"/>
      <c r="K91" s="2" t="n"/>
      <c r="L91" s="5" t="n"/>
      <c r="M91" s="5" t="n"/>
      <c r="N91" s="2" t="n"/>
      <c r="O91" s="2" t="n"/>
      <c r="P91" s="3" t="n"/>
      <c r="Q91" s="7" t="n"/>
      <c r="R91" s="8" t="n"/>
      <c r="S91" s="12">
        <f>IF(OR(Q91="",R91=""),"",IFERROR(Q91*R91,0))</f>
        <v/>
      </c>
      <c r="T91" s="13">
        <f>IF(B91="","",IFERROR(B91-TODAY(),""))</f>
        <v/>
      </c>
      <c r="U91" s="11">
        <f>IF(OR(A91="",B91=""),"",IF(L91="Cancelada","Reprogramar",IF(T91&lt;0,"Visita vencida",IF(T91&lt;=2,"Próxima","Planificada"))))</f>
        <v/>
      </c>
    </row>
    <row r="92">
      <c r="A92" s="2" t="n"/>
      <c r="B92" s="3" t="n"/>
      <c r="C92" s="4" t="n"/>
      <c r="D92" s="5" t="n"/>
      <c r="E92" s="2" t="n"/>
      <c r="F92" s="2" t="n"/>
      <c r="G92" s="5" t="n"/>
      <c r="H92" s="5" t="n"/>
      <c r="I92" s="6">
        <f>IF(H92="","",IFERROR(VLOOKUP(H92,'Listas'!$A$2:$B$11,2,FALSE),"Sin asignar"))</f>
        <v/>
      </c>
      <c r="J92" s="5" t="n"/>
      <c r="K92" s="2" t="n"/>
      <c r="L92" s="5" t="n"/>
      <c r="M92" s="5" t="n"/>
      <c r="N92" s="2" t="n"/>
      <c r="O92" s="2" t="n"/>
      <c r="P92" s="3" t="n"/>
      <c r="Q92" s="7" t="n"/>
      <c r="R92" s="8" t="n"/>
      <c r="S92" s="9">
        <f>IF(OR(Q92="",R92=""),"",IFERROR(Q92*R92,0))</f>
        <v/>
      </c>
      <c r="T92" s="10">
        <f>IF(B92="","",IFERROR(B92-TODAY(),""))</f>
        <v/>
      </c>
      <c r="U92" s="6">
        <f>IF(OR(A92="",B92=""),"",IF(L92="Cancelada","Reprogramar",IF(T92&lt;0,"Visita vencida",IF(T92&lt;=2,"Próxima","Planificada"))))</f>
        <v/>
      </c>
    </row>
    <row r="93">
      <c r="A93" s="2" t="n"/>
      <c r="B93" s="3" t="n"/>
      <c r="C93" s="4" t="n"/>
      <c r="D93" s="5" t="n"/>
      <c r="E93" s="2" t="n"/>
      <c r="F93" s="2" t="n"/>
      <c r="G93" s="5" t="n"/>
      <c r="H93" s="5" t="n"/>
      <c r="I93" s="11">
        <f>IF(H93="","",IFERROR(VLOOKUP(H93,'Listas'!$A$2:$B$11,2,FALSE),"Sin asignar"))</f>
        <v/>
      </c>
      <c r="J93" s="5" t="n"/>
      <c r="K93" s="2" t="n"/>
      <c r="L93" s="5" t="n"/>
      <c r="M93" s="5" t="n"/>
      <c r="N93" s="2" t="n"/>
      <c r="O93" s="2" t="n"/>
      <c r="P93" s="3" t="n"/>
      <c r="Q93" s="7" t="n"/>
      <c r="R93" s="8" t="n"/>
      <c r="S93" s="12">
        <f>IF(OR(Q93="",R93=""),"",IFERROR(Q93*R93,0))</f>
        <v/>
      </c>
      <c r="T93" s="13">
        <f>IF(B93="","",IFERROR(B93-TODAY(),""))</f>
        <v/>
      </c>
      <c r="U93" s="11">
        <f>IF(OR(A93="",B93=""),"",IF(L93="Cancelada","Reprogramar",IF(T93&lt;0,"Visita vencida",IF(T93&lt;=2,"Próxima","Planificada"))))</f>
        <v/>
      </c>
    </row>
    <row r="94">
      <c r="A94" s="2" t="n"/>
      <c r="B94" s="3" t="n"/>
      <c r="C94" s="4" t="n"/>
      <c r="D94" s="5" t="n"/>
      <c r="E94" s="2" t="n"/>
      <c r="F94" s="2" t="n"/>
      <c r="G94" s="5" t="n"/>
      <c r="H94" s="5" t="n"/>
      <c r="I94" s="6">
        <f>IF(H94="","",IFERROR(VLOOKUP(H94,'Listas'!$A$2:$B$11,2,FALSE),"Sin asignar"))</f>
        <v/>
      </c>
      <c r="J94" s="5" t="n"/>
      <c r="K94" s="2" t="n"/>
      <c r="L94" s="5" t="n"/>
      <c r="M94" s="5" t="n"/>
      <c r="N94" s="2" t="n"/>
      <c r="O94" s="2" t="n"/>
      <c r="P94" s="3" t="n"/>
      <c r="Q94" s="7" t="n"/>
      <c r="R94" s="8" t="n"/>
      <c r="S94" s="9">
        <f>IF(OR(Q94="",R94=""),"",IFERROR(Q94*R94,0))</f>
        <v/>
      </c>
      <c r="T94" s="10">
        <f>IF(B94="","",IFERROR(B94-TODAY(),""))</f>
        <v/>
      </c>
      <c r="U94" s="6">
        <f>IF(OR(A94="",B94=""),"",IF(L94="Cancelada","Reprogramar",IF(T94&lt;0,"Visita vencida",IF(T94&lt;=2,"Próxima","Planificada"))))</f>
        <v/>
      </c>
    </row>
    <row r="95">
      <c r="A95" s="2" t="n"/>
      <c r="B95" s="3" t="n"/>
      <c r="C95" s="4" t="n"/>
      <c r="D95" s="5" t="n"/>
      <c r="E95" s="2" t="n"/>
      <c r="F95" s="2" t="n"/>
      <c r="G95" s="5" t="n"/>
      <c r="H95" s="5" t="n"/>
      <c r="I95" s="11">
        <f>IF(H95="","",IFERROR(VLOOKUP(H95,'Listas'!$A$2:$B$11,2,FALSE),"Sin asignar"))</f>
        <v/>
      </c>
      <c r="J95" s="5" t="n"/>
      <c r="K95" s="2" t="n"/>
      <c r="L95" s="5" t="n"/>
      <c r="M95" s="5" t="n"/>
      <c r="N95" s="2" t="n"/>
      <c r="O95" s="2" t="n"/>
      <c r="P95" s="3" t="n"/>
      <c r="Q95" s="7" t="n"/>
      <c r="R95" s="8" t="n"/>
      <c r="S95" s="12">
        <f>IF(OR(Q95="",R95=""),"",IFERROR(Q95*R95,0))</f>
        <v/>
      </c>
      <c r="T95" s="13">
        <f>IF(B95="","",IFERROR(B95-TODAY(),""))</f>
        <v/>
      </c>
      <c r="U95" s="11">
        <f>IF(OR(A95="",B95=""),"",IF(L95="Cancelada","Reprogramar",IF(T95&lt;0,"Visita vencida",IF(T95&lt;=2,"Próxima","Planificada"))))</f>
        <v/>
      </c>
    </row>
    <row r="96">
      <c r="A96" s="2" t="n"/>
      <c r="B96" s="3" t="n"/>
      <c r="C96" s="4" t="n"/>
      <c r="D96" s="5" t="n"/>
      <c r="E96" s="2" t="n"/>
      <c r="F96" s="2" t="n"/>
      <c r="G96" s="5" t="n"/>
      <c r="H96" s="5" t="n"/>
      <c r="I96" s="6">
        <f>IF(H96="","",IFERROR(VLOOKUP(H96,'Listas'!$A$2:$B$11,2,FALSE),"Sin asignar"))</f>
        <v/>
      </c>
      <c r="J96" s="5" t="n"/>
      <c r="K96" s="2" t="n"/>
      <c r="L96" s="5" t="n"/>
      <c r="M96" s="5" t="n"/>
      <c r="N96" s="2" t="n"/>
      <c r="O96" s="2" t="n"/>
      <c r="P96" s="3" t="n"/>
      <c r="Q96" s="7" t="n"/>
      <c r="R96" s="8" t="n"/>
      <c r="S96" s="9">
        <f>IF(OR(Q96="",R96=""),"",IFERROR(Q96*R96,0))</f>
        <v/>
      </c>
      <c r="T96" s="10">
        <f>IF(B96="","",IFERROR(B96-TODAY(),""))</f>
        <v/>
      </c>
      <c r="U96" s="6">
        <f>IF(OR(A96="",B96=""),"",IF(L96="Cancelada","Reprogramar",IF(T96&lt;0,"Visita vencida",IF(T96&lt;=2,"Próxima","Planificada"))))</f>
        <v/>
      </c>
    </row>
    <row r="97">
      <c r="A97" s="2" t="n"/>
      <c r="B97" s="3" t="n"/>
      <c r="C97" s="4" t="n"/>
      <c r="D97" s="5" t="n"/>
      <c r="E97" s="2" t="n"/>
      <c r="F97" s="2" t="n"/>
      <c r="G97" s="5" t="n"/>
      <c r="H97" s="5" t="n"/>
      <c r="I97" s="11">
        <f>IF(H97="","",IFERROR(VLOOKUP(H97,'Listas'!$A$2:$B$11,2,FALSE),"Sin asignar"))</f>
        <v/>
      </c>
      <c r="J97" s="5" t="n"/>
      <c r="K97" s="2" t="n"/>
      <c r="L97" s="5" t="n"/>
      <c r="M97" s="5" t="n"/>
      <c r="N97" s="2" t="n"/>
      <c r="O97" s="2" t="n"/>
      <c r="P97" s="3" t="n"/>
      <c r="Q97" s="7" t="n"/>
      <c r="R97" s="8" t="n"/>
      <c r="S97" s="12">
        <f>IF(OR(Q97="",R97=""),"",IFERROR(Q97*R97,0))</f>
        <v/>
      </c>
      <c r="T97" s="13">
        <f>IF(B97="","",IFERROR(B97-TODAY(),""))</f>
        <v/>
      </c>
      <c r="U97" s="11">
        <f>IF(OR(A97="",B97=""),"",IF(L97="Cancelada","Reprogramar",IF(T97&lt;0,"Visita vencida",IF(T97&lt;=2,"Próxima","Planificada"))))</f>
        <v/>
      </c>
    </row>
    <row r="98">
      <c r="A98" s="2" t="n"/>
      <c r="B98" s="3" t="n"/>
      <c r="C98" s="4" t="n"/>
      <c r="D98" s="5" t="n"/>
      <c r="E98" s="2" t="n"/>
      <c r="F98" s="2" t="n"/>
      <c r="G98" s="5" t="n"/>
      <c r="H98" s="5" t="n"/>
      <c r="I98" s="6">
        <f>IF(H98="","",IFERROR(VLOOKUP(H98,'Listas'!$A$2:$B$11,2,FALSE),"Sin asignar"))</f>
        <v/>
      </c>
      <c r="J98" s="5" t="n"/>
      <c r="K98" s="2" t="n"/>
      <c r="L98" s="5" t="n"/>
      <c r="M98" s="5" t="n"/>
      <c r="N98" s="2" t="n"/>
      <c r="O98" s="2" t="n"/>
      <c r="P98" s="3" t="n"/>
      <c r="Q98" s="7" t="n"/>
      <c r="R98" s="8" t="n"/>
      <c r="S98" s="9">
        <f>IF(OR(Q98="",R98=""),"",IFERROR(Q98*R98,0))</f>
        <v/>
      </c>
      <c r="T98" s="10">
        <f>IF(B98="","",IFERROR(B98-TODAY(),""))</f>
        <v/>
      </c>
      <c r="U98" s="6">
        <f>IF(OR(A98="",B98=""),"",IF(L98="Cancelada","Reprogramar",IF(T98&lt;0,"Visita vencida",IF(T98&lt;=2,"Próxima","Planificada"))))</f>
        <v/>
      </c>
    </row>
    <row r="99">
      <c r="A99" s="2" t="n"/>
      <c r="B99" s="3" t="n"/>
      <c r="C99" s="4" t="n"/>
      <c r="D99" s="5" t="n"/>
      <c r="E99" s="2" t="n"/>
      <c r="F99" s="2" t="n"/>
      <c r="G99" s="5" t="n"/>
      <c r="H99" s="5" t="n"/>
      <c r="I99" s="11">
        <f>IF(H99="","",IFERROR(VLOOKUP(H99,'Listas'!$A$2:$B$11,2,FALSE),"Sin asignar"))</f>
        <v/>
      </c>
      <c r="J99" s="5" t="n"/>
      <c r="K99" s="2" t="n"/>
      <c r="L99" s="5" t="n"/>
      <c r="M99" s="5" t="n"/>
      <c r="N99" s="2" t="n"/>
      <c r="O99" s="2" t="n"/>
      <c r="P99" s="3" t="n"/>
      <c r="Q99" s="7" t="n"/>
      <c r="R99" s="8" t="n"/>
      <c r="S99" s="12">
        <f>IF(OR(Q99="",R99=""),"",IFERROR(Q99*R99,0))</f>
        <v/>
      </c>
      <c r="T99" s="13">
        <f>IF(B99="","",IFERROR(B99-TODAY(),""))</f>
        <v/>
      </c>
      <c r="U99" s="11">
        <f>IF(OR(A99="",B99=""),"",IF(L99="Cancelada","Reprogramar",IF(T99&lt;0,"Visita vencida",IF(T99&lt;=2,"Próxima","Planificada"))))</f>
        <v/>
      </c>
    </row>
    <row r="100">
      <c r="A100" s="2" t="n"/>
      <c r="B100" s="3" t="n"/>
      <c r="C100" s="4" t="n"/>
      <c r="D100" s="5" t="n"/>
      <c r="E100" s="2" t="n"/>
      <c r="F100" s="2" t="n"/>
      <c r="G100" s="5" t="n"/>
      <c r="H100" s="5" t="n"/>
      <c r="I100" s="6">
        <f>IF(H100="","",IFERROR(VLOOKUP(H100,'Listas'!$A$2:$B$11,2,FALSE),"Sin asignar"))</f>
        <v/>
      </c>
      <c r="J100" s="5" t="n"/>
      <c r="K100" s="2" t="n"/>
      <c r="L100" s="5" t="n"/>
      <c r="M100" s="5" t="n"/>
      <c r="N100" s="2" t="n"/>
      <c r="O100" s="2" t="n"/>
      <c r="P100" s="3" t="n"/>
      <c r="Q100" s="7" t="n"/>
      <c r="R100" s="8" t="n"/>
      <c r="S100" s="9">
        <f>IF(OR(Q100="",R100=""),"",IFERROR(Q100*R100,0))</f>
        <v/>
      </c>
      <c r="T100" s="10">
        <f>IF(B100="","",IFERROR(B100-TODAY(),""))</f>
        <v/>
      </c>
      <c r="U100" s="6">
        <f>IF(OR(A100="",B100=""),"",IF(L100="Cancelada","Reprogramar",IF(T100&lt;0,"Visita vencida",IF(T100&lt;=2,"Próxima","Planificada"))))</f>
        <v/>
      </c>
    </row>
    <row r="101">
      <c r="A101" s="2" t="n"/>
      <c r="B101" s="3" t="n"/>
      <c r="C101" s="4" t="n"/>
      <c r="D101" s="5" t="n"/>
      <c r="E101" s="2" t="n"/>
      <c r="F101" s="2" t="n"/>
      <c r="G101" s="5" t="n"/>
      <c r="H101" s="5" t="n"/>
      <c r="I101" s="11">
        <f>IF(H101="","",IFERROR(VLOOKUP(H101,'Listas'!$A$2:$B$11,2,FALSE),"Sin asignar"))</f>
        <v/>
      </c>
      <c r="J101" s="5" t="n"/>
      <c r="K101" s="2" t="n"/>
      <c r="L101" s="5" t="n"/>
      <c r="M101" s="5" t="n"/>
      <c r="N101" s="2" t="n"/>
      <c r="O101" s="2" t="n"/>
      <c r="P101" s="3" t="n"/>
      <c r="Q101" s="7" t="n"/>
      <c r="R101" s="8" t="n"/>
      <c r="S101" s="12">
        <f>IF(OR(Q101="",R101=""),"",IFERROR(Q101*R101,0))</f>
        <v/>
      </c>
      <c r="T101" s="13">
        <f>IF(B101="","",IFERROR(B101-TODAY(),""))</f>
        <v/>
      </c>
      <c r="U101" s="11">
        <f>IF(OR(A101="",B101=""),"",IF(L101="Cancelada","Reprogramar",IF(T101&lt;0,"Visita vencida",IF(T101&lt;=2,"Próxima","Planificada"))))</f>
        <v/>
      </c>
    </row>
  </sheetData>
  <conditionalFormatting sqref="U2:U101">
    <cfRule type="expression" priority="1" dxfId="0" stopIfTrue="1">
      <formula>U2="Visita vencida"</formula>
    </cfRule>
    <cfRule type="expression" priority="2" dxfId="1" stopIfTrue="1">
      <formula>U2="Próxima"</formula>
    </cfRule>
  </conditionalFormatting>
  <conditionalFormatting sqref="L2:L101">
    <cfRule type="expression" priority="3" dxfId="2" stopIfTrue="1">
      <formula>L2="Realizada"</formula>
    </cfRule>
  </conditionalFormatting>
  <dataValidations count="7">
    <dataValidation sqref="D2:D101" showErrorMessage="1" showInputMessage="1" allowBlank="1" errorTitle="Comercial no válido" error="Seleccione un comercial de la lista." type="list">
      <formula1>'Listas'!$G$2:$G$10</formula1>
    </dataValidation>
    <dataValidation sqref="H2:H101" showErrorMessage="1" showInputMessage="1" allowBlank="1" errorTitle="Ciudad no válida" error="Seleccione una ciudad de la lista." type="list">
      <formula1>'Listas'!$A$2:$A$11</formula1>
    </dataValidation>
    <dataValidation sqref="J2:J101" showErrorMessage="1" showInputMessage="1" allowBlank="1" errorTitle="Tipo de visita no válido" error="Seleccione un tipo de visita de la lista." type="list">
      <formula1>'Listas'!$F$2:$F$5</formula1>
    </dataValidation>
    <dataValidation sqref="L2:L101" showErrorMessage="1" showInputMessage="1" allowBlank="1" errorTitle="Estado no válido" error="Seleccione un estado de la lista." type="list">
      <formula1>'Listas'!$D$2:$D$5</formula1>
    </dataValidation>
    <dataValidation sqref="M2:M101" showErrorMessage="1" showInputMessage="1" allowBlank="1" errorTitle="Prioridad no válida" error="Seleccione una prioridad de la lista." type="list">
      <formula1>'Listas'!$E$2:$E$4</formula1>
    </dataValidation>
    <dataValidation sqref="R2:R101" showErrorMessage="1" showInputMessage="1" allowBlank="1" errorTitle="Probabilidad no válida" error="Introduzca un porcentaje entre 0% y 100%." type="decimal" operator="between">
      <formula1>0</formula1>
      <formula2>1</formula2>
    </dataValidation>
    <dataValidation sqref="Q2:Q101" showErrorMessage="1" showInputMessage="1" allowBlank="1" errorTitle="Importe no válido" error="Introduzca un importe igual o superior a cero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8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18" customWidth="1" min="2" max="2"/>
    <col width="19" customWidth="1" min="3" max="3"/>
    <col width="20" customWidth="1" min="4" max="4"/>
    <col width="22" customWidth="1" min="5" max="5"/>
    <col width="21" customWidth="1" min="6" max="6"/>
    <col width="4" customWidth="1" min="7" max="7"/>
    <col width="19" customWidth="1" min="8" max="8"/>
    <col width="17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</cols>
  <sheetData>
    <row r="1" ht="28" customHeight="1">
      <c r="A1" s="14" t="inlineStr">
        <is>
          <t>Panel ejecutivo de visitas comerciales</t>
        </is>
      </c>
    </row>
    <row r="2">
      <c r="A2" s="15" t="inlineStr">
        <is>
          <t>Indicadores principales</t>
        </is>
      </c>
      <c r="B2" s="16" t="n"/>
    </row>
    <row r="3">
      <c r="A3" s="17" t="inlineStr">
        <is>
          <t>Indicador</t>
        </is>
      </c>
      <c r="B3" s="17" t="inlineStr">
        <is>
          <t>Valor</t>
        </is>
      </c>
    </row>
    <row r="4">
      <c r="A4" s="18" t="inlineStr">
        <is>
          <t>Total de visitas</t>
        </is>
      </c>
      <c r="B4" s="19">
        <f>COUNTA('Agenda visitas'!$A$2:$A$101)</f>
        <v/>
      </c>
    </row>
    <row r="5">
      <c r="A5" s="20" t="inlineStr">
        <is>
          <t>Visitas planificadas</t>
        </is>
      </c>
      <c r="B5" s="21">
        <f>COUNTIF('Agenda visitas'!$L$2:$L$101,"Planificada")</f>
        <v/>
      </c>
    </row>
    <row r="6">
      <c r="A6" s="18" t="inlineStr">
        <is>
          <t>Visitas realizadas</t>
        </is>
      </c>
      <c r="B6" s="19">
        <f>COUNTIF('Agenda visitas'!$L$2:$L$101,"Realizada")</f>
        <v/>
      </c>
    </row>
    <row r="7">
      <c r="A7" s="20" t="inlineStr">
        <is>
          <t>Visitas pendientes</t>
        </is>
      </c>
      <c r="B7" s="21">
        <f>COUNTIF('Agenda visitas'!$U$2:$U$101,"Próxima")+COUNTIF('Agenda visitas'!$U$2:$U$101,"Planificada")</f>
        <v/>
      </c>
    </row>
    <row r="8">
      <c r="A8" s="18" t="inlineStr">
        <is>
          <t>Potencial total (€)</t>
        </is>
      </c>
      <c r="B8" s="22">
        <f>SUM('Agenda visitas'!$Q$2:$Q$101)</f>
        <v/>
      </c>
    </row>
    <row r="9">
      <c r="A9" s="20" t="inlineStr">
        <is>
          <t>Venta ponderada (€)</t>
        </is>
      </c>
      <c r="B9" s="23">
        <f>SUM('Agenda visitas'!$S$2:$S$101)</f>
        <v/>
      </c>
    </row>
    <row r="10">
      <c r="A10" s="18" t="inlineStr">
        <is>
          <t>Probabilidad media</t>
        </is>
      </c>
      <c r="B10" s="24">
        <f>IFERROR(AVERAGE('Agenda visitas'!$R$2:$R$101),0)</f>
        <v/>
      </c>
    </row>
    <row r="11"/>
    <row r="12">
      <c r="A12" s="1" t="inlineStr">
        <is>
          <t>Zona</t>
        </is>
      </c>
      <c r="B12" s="1" t="inlineStr">
        <is>
          <t>Número de visitas</t>
        </is>
      </c>
      <c r="C12" s="1" t="inlineStr">
        <is>
          <t>Visitas realizadas</t>
        </is>
      </c>
      <c r="D12" s="1" t="inlineStr">
        <is>
          <t>Potencial (€)</t>
        </is>
      </c>
      <c r="E12" s="1" t="inlineStr">
        <is>
          <t>Venta ponderada (€)</t>
        </is>
      </c>
      <c r="F12" s="1" t="inlineStr">
        <is>
          <t>% del potencial total</t>
        </is>
      </c>
      <c r="H12" s="17" t="inlineStr">
        <is>
          <t>Estado</t>
        </is>
      </c>
      <c r="I12" s="17" t="inlineStr">
        <is>
          <t>Número de visitas</t>
        </is>
      </c>
    </row>
    <row r="13">
      <c r="A13" s="18" t="inlineStr">
        <is>
          <t>Centro</t>
        </is>
      </c>
      <c r="B13" s="25">
        <f>COUNTIF('Agenda visitas'!$I$2:$I$101,A13)</f>
        <v/>
      </c>
      <c r="C13" s="25">
        <f>COUNTIFS('Agenda visitas'!$I$2:$I$101,A13,'Agenda visitas'!$L$2:$L$101,"Realizada")</f>
        <v/>
      </c>
      <c r="D13" s="9">
        <f>SUMIF('Agenda visitas'!$I$2:$I$101,A13,'Agenda visitas'!$Q$2:$Q$101)</f>
        <v/>
      </c>
      <c r="E13" s="9">
        <f>SUMIF('Agenda visitas'!$I$2:$I$101,A13,'Agenda visitas'!$S$2:$S$101)</f>
        <v/>
      </c>
      <c r="F13" s="26">
        <f>IFERROR(D13/$D$18,0)</f>
        <v/>
      </c>
      <c r="H13" s="6" t="inlineStr">
        <is>
          <t>Planificada</t>
        </is>
      </c>
      <c r="I13" s="6">
        <f>COUNTIF('Agenda visitas'!$L$2:$L$101,H13)</f>
        <v/>
      </c>
    </row>
    <row r="14">
      <c r="A14" s="20" t="inlineStr">
        <is>
          <t>Este</t>
        </is>
      </c>
      <c r="B14" s="27">
        <f>COUNTIF('Agenda visitas'!$I$2:$I$101,A14)</f>
        <v/>
      </c>
      <c r="C14" s="27">
        <f>COUNTIFS('Agenda visitas'!$I$2:$I$101,A14,'Agenda visitas'!$L$2:$L$101,"Realizada")</f>
        <v/>
      </c>
      <c r="D14" s="12">
        <f>SUMIF('Agenda visitas'!$I$2:$I$101,A14,'Agenda visitas'!$Q$2:$Q$101)</f>
        <v/>
      </c>
      <c r="E14" s="12">
        <f>SUMIF('Agenda visitas'!$I$2:$I$101,A14,'Agenda visitas'!$S$2:$S$101)</f>
        <v/>
      </c>
      <c r="F14" s="28">
        <f>IFERROR(D14/$D$18,0)</f>
        <v/>
      </c>
      <c r="H14" s="11" t="inlineStr">
        <is>
          <t>Realizada</t>
        </is>
      </c>
      <c r="I14" s="11">
        <f>COUNTIF('Agenda visitas'!$L$2:$L$101,H14)</f>
        <v/>
      </c>
    </row>
    <row r="15">
      <c r="A15" s="18" t="inlineStr">
        <is>
          <t>Levante</t>
        </is>
      </c>
      <c r="B15" s="25">
        <f>COUNTIF('Agenda visitas'!$I$2:$I$101,A15)</f>
        <v/>
      </c>
      <c r="C15" s="25">
        <f>COUNTIFS('Agenda visitas'!$I$2:$I$101,A15,'Agenda visitas'!$L$2:$L$101,"Realizada")</f>
        <v/>
      </c>
      <c r="D15" s="9">
        <f>SUMIF('Agenda visitas'!$I$2:$I$101,A15,'Agenda visitas'!$Q$2:$Q$101)</f>
        <v/>
      </c>
      <c r="E15" s="9">
        <f>SUMIF('Agenda visitas'!$I$2:$I$101,A15,'Agenda visitas'!$S$2:$S$101)</f>
        <v/>
      </c>
      <c r="F15" s="26">
        <f>IFERROR(D15/$D$18,0)</f>
        <v/>
      </c>
      <c r="H15" s="6" t="inlineStr">
        <is>
          <t>Cancelada</t>
        </is>
      </c>
      <c r="I15" s="6">
        <f>COUNTIF('Agenda visitas'!$L$2:$L$101,H15)</f>
        <v/>
      </c>
    </row>
    <row r="16">
      <c r="A16" s="20" t="inlineStr">
        <is>
          <t>Sur</t>
        </is>
      </c>
      <c r="B16" s="27">
        <f>COUNTIF('Agenda visitas'!$I$2:$I$101,A16)</f>
        <v/>
      </c>
      <c r="C16" s="27">
        <f>COUNTIFS('Agenda visitas'!$I$2:$I$101,A16,'Agenda visitas'!$L$2:$L$101,"Realizada")</f>
        <v/>
      </c>
      <c r="D16" s="12">
        <f>SUMIF('Agenda visitas'!$I$2:$I$101,A16,'Agenda visitas'!$Q$2:$Q$101)</f>
        <v/>
      </c>
      <c r="E16" s="12">
        <f>SUMIF('Agenda visitas'!$I$2:$I$101,A16,'Agenda visitas'!$S$2:$S$101)</f>
        <v/>
      </c>
      <c r="F16" s="28">
        <f>IFERROR(D16/$D$18,0)</f>
        <v/>
      </c>
      <c r="H16" s="11" t="inlineStr">
        <is>
          <t>Reprogramar</t>
        </is>
      </c>
      <c r="I16" s="11">
        <f>COUNTIF('Agenda visitas'!$L$2:$L$101,H16)</f>
        <v/>
      </c>
    </row>
    <row r="17">
      <c r="A17" s="18" t="inlineStr">
        <is>
          <t>Norte</t>
        </is>
      </c>
      <c r="B17" s="25">
        <f>COUNTIF('Agenda visitas'!$I$2:$I$101,A17)</f>
        <v/>
      </c>
      <c r="C17" s="25">
        <f>COUNTIFS('Agenda visitas'!$I$2:$I$101,A17,'Agenda visitas'!$L$2:$L$101,"Realizada")</f>
        <v/>
      </c>
      <c r="D17" s="9">
        <f>SUMIF('Agenda visitas'!$I$2:$I$101,A17,'Agenda visitas'!$Q$2:$Q$101)</f>
        <v/>
      </c>
      <c r="E17" s="9">
        <f>SUMIF('Agenda visitas'!$I$2:$I$101,A17,'Agenda visitas'!$S$2:$S$101)</f>
        <v/>
      </c>
      <c r="F17" s="26">
        <f>IFERROR(D17/$D$18,0)</f>
        <v/>
      </c>
    </row>
    <row r="18">
      <c r="A18" s="29" t="inlineStr">
        <is>
          <t>Total</t>
        </is>
      </c>
      <c r="B18" s="30">
        <f>SUM(B13:B17)</f>
        <v/>
      </c>
      <c r="C18" s="30">
        <f>SUM(C13:C17)</f>
        <v/>
      </c>
      <c r="D18" s="31">
        <f>SUM(D13:D17)</f>
        <v/>
      </c>
      <c r="E18" s="31">
        <f>SUM(E13:E17)</f>
        <v/>
      </c>
      <c r="F18" s="32">
        <f>SUM(F13:F17)</f>
        <v/>
      </c>
    </row>
  </sheetData>
  <mergeCells count="1">
    <mergeCell ref="A1:P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4" customWidth="1" min="3" max="3"/>
    <col width="18" customWidth="1" min="4" max="4"/>
    <col width="14" customWidth="1" min="5" max="5"/>
    <col width="29" customWidth="1" min="6" max="6"/>
    <col width="16" customWidth="1" min="7" max="7"/>
  </cols>
  <sheetData>
    <row r="1">
      <c r="A1" s="17" t="inlineStr">
        <is>
          <t>Ciudad</t>
        </is>
      </c>
      <c r="B1" s="17" t="inlineStr">
        <is>
          <t>Zona</t>
        </is>
      </c>
      <c r="D1" s="17" t="inlineStr">
        <is>
          <t>Estado</t>
        </is>
      </c>
      <c r="E1" s="17" t="inlineStr">
        <is>
          <t>Prioridad</t>
        </is>
      </c>
      <c r="F1" s="17" t="inlineStr">
        <is>
          <t>Tipo de visita</t>
        </is>
      </c>
      <c r="G1" s="17" t="inlineStr">
        <is>
          <t>Comercial</t>
        </is>
      </c>
    </row>
    <row r="2">
      <c r="A2" s="18" t="inlineStr">
        <is>
          <t>Madrid</t>
        </is>
      </c>
      <c r="B2" s="18" t="inlineStr">
        <is>
          <t>Centro</t>
        </is>
      </c>
      <c r="D2" s="18" t="inlineStr">
        <is>
          <t>Planificada</t>
        </is>
      </c>
      <c r="E2" s="18" t="inlineStr">
        <is>
          <t>Alta</t>
        </is>
      </c>
      <c r="F2" s="18" t="inlineStr">
        <is>
          <t>Primera visita</t>
        </is>
      </c>
      <c r="G2" s="18" t="inlineStr">
        <is>
          <t>Lucía</t>
        </is>
      </c>
    </row>
    <row r="3">
      <c r="A3" s="20" t="inlineStr">
        <is>
          <t>Barcelona</t>
        </is>
      </c>
      <c r="B3" s="20" t="inlineStr">
        <is>
          <t>Este</t>
        </is>
      </c>
      <c r="D3" s="20" t="inlineStr">
        <is>
          <t>Realizada</t>
        </is>
      </c>
      <c r="E3" s="20" t="inlineStr">
        <is>
          <t>Media</t>
        </is>
      </c>
      <c r="F3" s="20" t="inlineStr">
        <is>
          <t>Seguimiento</t>
        </is>
      </c>
      <c r="G3" s="20" t="inlineStr">
        <is>
          <t>Martín</t>
        </is>
      </c>
    </row>
    <row r="4">
      <c r="A4" s="18" t="inlineStr">
        <is>
          <t>Valencia</t>
        </is>
      </c>
      <c r="B4" s="18" t="inlineStr">
        <is>
          <t>Levante</t>
        </is>
      </c>
      <c r="D4" s="18" t="inlineStr">
        <is>
          <t>Cancelada</t>
        </is>
      </c>
      <c r="E4" s="18" t="inlineStr">
        <is>
          <t>Baja</t>
        </is>
      </c>
      <c r="F4" s="18" t="inlineStr">
        <is>
          <t>Renovación</t>
        </is>
      </c>
      <c r="G4" s="18" t="inlineStr">
        <is>
          <t>Sofía</t>
        </is>
      </c>
    </row>
    <row r="5">
      <c r="A5" s="20" t="inlineStr">
        <is>
          <t>Sevilla</t>
        </is>
      </c>
      <c r="B5" s="20" t="inlineStr">
        <is>
          <t>Sur</t>
        </is>
      </c>
      <c r="D5" s="20" t="inlineStr">
        <is>
          <t>Reprogramar</t>
        </is>
      </c>
      <c r="E5" s="20" t="n"/>
      <c r="F5" s="20" t="inlineStr">
        <is>
          <t>Presentación de propuesta</t>
        </is>
      </c>
      <c r="G5" s="20" t="inlineStr">
        <is>
          <t>Hugo</t>
        </is>
      </c>
    </row>
    <row r="6">
      <c r="A6" s="18" t="inlineStr">
        <is>
          <t>Zaragoza</t>
        </is>
      </c>
      <c r="B6" s="18" t="inlineStr">
        <is>
          <t>Norte</t>
        </is>
      </c>
      <c r="D6" s="18" t="n"/>
      <c r="E6" s="18" t="n"/>
      <c r="F6" s="18" t="n"/>
      <c r="G6" s="18" t="inlineStr">
        <is>
          <t>Marta</t>
        </is>
      </c>
    </row>
    <row r="7">
      <c r="A7" s="20" t="inlineStr">
        <is>
          <t>Málaga</t>
        </is>
      </c>
      <c r="B7" s="20" t="inlineStr">
        <is>
          <t>Sur</t>
        </is>
      </c>
      <c r="D7" s="20" t="n"/>
      <c r="E7" s="20" t="n"/>
      <c r="F7" s="20" t="n"/>
      <c r="G7" s="20" t="inlineStr">
        <is>
          <t>Pablo</t>
        </is>
      </c>
    </row>
    <row r="8">
      <c r="A8" s="18" t="inlineStr">
        <is>
          <t>Bilbao</t>
        </is>
      </c>
      <c r="B8" s="18" t="inlineStr">
        <is>
          <t>Norte</t>
        </is>
      </c>
      <c r="D8" s="18" t="n"/>
      <c r="E8" s="18" t="n"/>
      <c r="F8" s="18" t="n"/>
      <c r="G8" s="18" t="inlineStr">
        <is>
          <t>Carmen</t>
        </is>
      </c>
    </row>
    <row r="9">
      <c r="A9" s="20" t="inlineStr">
        <is>
          <t>Murcia</t>
        </is>
      </c>
      <c r="B9" s="20" t="inlineStr">
        <is>
          <t>Levante</t>
        </is>
      </c>
      <c r="D9" s="20" t="n"/>
      <c r="E9" s="20" t="n"/>
      <c r="F9" s="20" t="n"/>
      <c r="G9" s="20" t="inlineStr">
        <is>
          <t>Javier</t>
        </is>
      </c>
    </row>
    <row r="10">
      <c r="A10" s="18" t="inlineStr">
        <is>
          <t>Alicante</t>
        </is>
      </c>
      <c r="B10" s="18" t="inlineStr">
        <is>
          <t>Levante</t>
        </is>
      </c>
      <c r="D10" s="18" t="n"/>
      <c r="E10" s="18" t="n"/>
      <c r="F10" s="18" t="n"/>
      <c r="G10" s="18" t="inlineStr">
        <is>
          <t>Laura</t>
        </is>
      </c>
    </row>
    <row r="11">
      <c r="A11" s="20" t="inlineStr">
        <is>
          <t>Granada</t>
        </is>
      </c>
      <c r="B11" s="20" t="inlineStr">
        <is>
          <t>Sur</t>
        </is>
      </c>
    </row>
    <row r="12"/>
    <row r="13"/>
    <row r="14">
      <c r="A14" s="33" t="inlineStr">
        <is>
          <t>Uso de la plantilla</t>
        </is>
      </c>
      <c r="B14" s="34" t="n"/>
    </row>
    <row r="15">
      <c r="A15" s="35" t="inlineStr">
        <is>
          <t>Introduzca nuevas visitas en la hoja Agenda visitas.</t>
        </is>
      </c>
      <c r="B15" s="36" t="n"/>
      <c r="C15" s="36" t="n"/>
      <c r="D15" s="36" t="n"/>
      <c r="E15" s="36" t="n"/>
      <c r="F15" s="36" t="n"/>
      <c r="G15" s="37" t="n"/>
    </row>
    <row r="16">
      <c r="A16" s="35" t="inlineStr">
        <is>
          <t>No sobrescriba las columnas calculadas: Zona comercial, Venta ponderada, Días hasta la visita y Alerta.</t>
        </is>
      </c>
      <c r="B16" s="36" t="n"/>
      <c r="C16" s="36" t="n"/>
      <c r="D16" s="36" t="n"/>
      <c r="E16" s="36" t="n"/>
      <c r="F16" s="36" t="n"/>
      <c r="G16" s="37" t="n"/>
    </row>
    <row r="17">
      <c r="A17" s="35" t="inlineStr">
        <is>
          <t>Revise semanalmente las visitas con alerta y actualice la próxima acción.</t>
        </is>
      </c>
      <c r="B17" s="36" t="n"/>
      <c r="C17" s="36" t="n"/>
      <c r="D17" s="36" t="n"/>
      <c r="E17" s="36" t="n"/>
      <c r="F17" s="36" t="n"/>
      <c r="G17" s="37" t="n"/>
    </row>
  </sheetData>
  <autoFilter ref="A1:B11"/>
  <mergeCells count="3">
    <mergeCell ref="A15:G15"/>
    <mergeCell ref="A16:G16"/>
    <mergeCell ref="A17:G1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58" customWidth="1" min="3" max="3"/>
    <col width="18" customWidth="1" min="4" max="4"/>
    <col width="18" customWidth="1" min="5" max="5"/>
    <col width="18" customWidth="1" min="6" max="6"/>
  </cols>
  <sheetData>
    <row r="1" ht="28" customHeight="1">
      <c r="A1" s="14" t="inlineStr">
        <is>
          <t>Guía de uso — Agenda de visitas comerciales por zona</t>
        </is>
      </c>
    </row>
    <row r="2"/>
    <row r="3">
      <c r="A3" s="17" t="inlineStr">
        <is>
          <t>Hoja</t>
        </is>
      </c>
      <c r="B3" s="17" t="inlineStr">
        <is>
          <t>Finalidad</t>
        </is>
      </c>
      <c r="C3" s="17" t="inlineStr">
        <is>
          <t>Indicaciones principales</t>
        </is>
      </c>
    </row>
    <row r="4">
      <c r="A4" s="38" t="inlineStr">
        <is>
          <t>Agenda visitas</t>
        </is>
      </c>
      <c r="B4" s="38" t="inlineStr">
        <is>
          <t>Planificación y seguimiento diario de visitas.</t>
        </is>
      </c>
      <c r="C4" s="38" t="inlineStr">
        <is>
          <t>Complete las celdas amarillas. Las columnas Zona comercial, Venta ponderada, Días hasta la visita y Alerta se calculan automáticamente.</t>
        </is>
      </c>
    </row>
    <row r="5">
      <c r="A5" s="39" t="inlineStr">
        <is>
          <t>Resumen</t>
        </is>
      </c>
      <c r="B5" s="39" t="inlineStr">
        <is>
          <t>Visión ejecutiva de actividad, potencial y resultados.</t>
        </is>
      </c>
      <c r="C5" s="39" t="inlineStr">
        <is>
          <t>Revise los indicadores y gráficos por zona para priorizar el seguimiento comercial.</t>
        </is>
      </c>
    </row>
    <row r="6">
      <c r="A6" s="38" t="inlineStr">
        <is>
          <t>Listas</t>
        </is>
      </c>
      <c r="B6" s="38" t="inlineStr">
        <is>
          <t>Valores auxiliares para búsquedas y listas desplegables.</t>
        </is>
      </c>
      <c r="C6" s="38" t="inlineStr">
        <is>
          <t>Añada ciudades, zonas, comerciales o valores de validación cuando sea necesario, manteniendo la estructura de cada lista.</t>
        </is>
      </c>
    </row>
    <row r="7"/>
    <row r="8">
      <c r="A8" s="33" t="inlineStr">
        <is>
          <t>Procedimiento semanal recomendado</t>
        </is>
      </c>
      <c r="B8" s="34" t="n"/>
      <c r="C8" s="34" t="n"/>
    </row>
    <row r="9" ht="28" customHeight="1">
      <c r="A9" s="2" t="inlineStr">
        <is>
          <t>1. Filtre la agenda por la columna Alerta y atienda primero las visitas vencidas y próximas.</t>
        </is>
      </c>
      <c r="B9" s="36" t="n"/>
      <c r="C9" s="37" t="n"/>
    </row>
    <row r="10" ht="28" customHeight="1">
      <c r="A10" s="2" t="inlineStr">
        <is>
          <t>2. Actualice el estado, el resultado de la visita y la próxima acción tras cada contacto.</t>
        </is>
      </c>
      <c r="B10" s="36" t="n"/>
      <c r="C10" s="37" t="n"/>
    </row>
    <row r="11" ht="28" customHeight="1">
      <c r="A11" s="2" t="inlineStr">
        <is>
          <t>3. Revise el potencial y la probabilidad para mantener actualizada la venta ponderada.</t>
        </is>
      </c>
      <c r="B11" s="36" t="n"/>
      <c r="C11" s="37" t="n"/>
    </row>
    <row r="12" ht="28" customHeight="1">
      <c r="A12" s="2" t="inlineStr">
        <is>
          <t>4. Consulte el Resumen para equilibrar la actividad comercial entre las distintas zonas.</t>
        </is>
      </c>
      <c r="B12" s="36" t="n"/>
      <c r="C12" s="37" t="n"/>
    </row>
    <row r="13"/>
    <row r="14"/>
    <row r="15">
      <c r="A15" s="33" t="inlineStr">
        <is>
          <t>Leyenda visual</t>
        </is>
      </c>
    </row>
    <row r="16">
      <c r="A16" s="40" t="inlineStr">
        <is>
          <t>Celdas amarillas</t>
        </is>
      </c>
      <c r="B16" s="20" t="inlineStr">
        <is>
          <t>Datos de entrada manual</t>
        </is>
      </c>
    </row>
    <row r="17">
      <c r="A17" s="41" t="inlineStr">
        <is>
          <t>Estado realizado</t>
        </is>
      </c>
      <c r="B17" s="20" t="inlineStr">
        <is>
          <t>Visita completada</t>
        </is>
      </c>
    </row>
    <row r="18">
      <c r="A18" s="42" t="inlineStr">
        <is>
          <t>Alerta roja</t>
        </is>
      </c>
      <c r="B18" s="20" t="inlineStr">
        <is>
          <t>Visita vencida</t>
        </is>
      </c>
    </row>
    <row r="19">
      <c r="A19" s="43" t="inlineStr">
        <is>
          <t>Alerta amarilla</t>
        </is>
      </c>
      <c r="B19" s="20" t="inlineStr">
        <is>
          <t>Visita próxima</t>
        </is>
      </c>
    </row>
  </sheetData>
  <mergeCells count="5">
    <mergeCell ref="A1:F1"/>
    <mergeCell ref="A9:C9"/>
    <mergeCell ref="A10:C10"/>
    <mergeCell ref="A11:C11"/>
    <mergeCell ref="A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2026-09-07T08:11:37Z</dcterms:created>
  <dcterms:modified xmlns:dcterms="http://purl.org/dc/terms/" xmlns:xsi="http://www.w3.org/2001/XMLSchema-instance" xsi:type="dcterms:W3CDTF">2026-09-07T08:11:37Z</dcterms:modified>
</cp:coreProperties>
</file>