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tácora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&quot; €&quot;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1E293B"/>
      <sz val="16"/>
    </font>
    <font>
      <b val="1"/>
      <color rgb="001E293B"/>
    </font>
    <font>
      <name val="Calibri"/>
      <b val="1"/>
      <color rgb="001E293B"/>
      <sz val="12"/>
    </font>
    <font>
      <name val="Calibri"/>
      <b val="1"/>
      <color rgb="00C8102E"/>
      <sz val="11"/>
    </font>
    <font>
      <name val="Calibri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1" fillId="2" borderId="1" pivotButton="0" quotePrefix="0" xfId="0"/>
    <xf numFmtId="0" fontId="3" fillId="4" borderId="1" pivotButton="0" quotePrefix="0" xfId="0"/>
    <xf numFmtId="0" fontId="4" fillId="4" borderId="1" applyAlignment="1" pivotButton="0" quotePrefix="0" xfId="0">
      <alignment horizontal="right"/>
    </xf>
    <xf numFmtId="0" fontId="3" fillId="3" borderId="1" pivotButton="0" quotePrefix="0" xfId="0"/>
    <xf numFmtId="0" fontId="4" fillId="3" borderId="1" applyAlignment="1" pivotButton="0" quotePrefix="0" xfId="0">
      <alignment horizontal="right"/>
    </xf>
    <xf numFmtId="165" fontId="4" fillId="3" borderId="1" applyAlignment="1" pivotButton="0" quotePrefix="0" xfId="0">
      <alignment horizontal="right"/>
    </xf>
    <xf numFmtId="165" fontId="4" fillId="4" borderId="1" applyAlignment="1" pivotButton="0" quotePrefix="0" xfId="0">
      <alignment horizontal="right"/>
    </xf>
    <xf numFmtId="166" fontId="4" fillId="3" borderId="1" applyAlignment="1" pivotButton="0" quotePrefix="0" xfId="0">
      <alignment horizontal="right"/>
    </xf>
    <xf numFmtId="0" fontId="5" fillId="0" borderId="0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166" fontId="0" fillId="3" borderId="1" applyAlignment="1" pivotButton="0" quotePrefix="0" xfId="0">
      <alignment horizontal="center"/>
    </xf>
    <xf numFmtId="0" fontId="0" fillId="4" borderId="1" pivotButton="0" quotePrefix="0" xfId="0"/>
    <xf numFmtId="0" fontId="0" fillId="4" borderId="1" applyAlignment="1" pivotButton="0" quotePrefix="0" xfId="0">
      <alignment horizontal="center"/>
    </xf>
    <xf numFmtId="166" fontId="0" fillId="4" borderId="1" applyAlignment="1" pivotButton="0" quotePrefix="0" xfId="0">
      <alignment horizontal="center"/>
    </xf>
    <xf numFmtId="165" fontId="0" fillId="3" borderId="1" pivotButton="0" quotePrefix="0" xfId="0"/>
    <xf numFmtId="165" fontId="0" fillId="4" borderId="1" pivotButton="0" quotePrefix="0" xfId="0"/>
    <xf numFmtId="0" fontId="2" fillId="0" borderId="0" pivotButton="0" quotePrefix="0" xfId="0"/>
    <xf numFmtId="0" fontId="0" fillId="0" borderId="1" pivotButton="0" quotePrefix="0" xfId="0"/>
    <xf numFmtId="0" fontId="5" fillId="6" borderId="1" pivotButton="0" quotePrefix="0" xfId="0"/>
    <xf numFmtId="0" fontId="6" fillId="0" borderId="1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Decisiones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'Resumen'!$A$18:$A$21</f>
            </numRef>
          </cat>
          <val>
            <numRef>
              <f>'Resumen'!$B$18:$B$21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decisiones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Impacto medio estimado por área (€)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'Resumen'!C25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'Resumen'!$A$26:$A$30</f>
            </numRef>
          </cat>
          <val>
            <numRef>
              <f>'Resumen'!$C$26:$C$30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Impacto medio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Área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prioridad</a:t>
            </a:r>
          </a:p>
        </rich>
      </tx>
    </title>
    <plotArea>
      <pieChart>
        <varyColors val="1"/>
        <ser>
          <idx val="0"/>
          <order val="0"/>
          <tx>
            <strRef>
              <f>'Resumen'!B34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'Resumen'!$A$35:$A$37</f>
            </numRef>
          </cat>
          <val>
            <numRef>
              <f>'Resumen'!$B$35:$B$37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Decisiones aprobadas por mes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'Resumen'!B41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'Resumen'!$A$42:$A$44</f>
            </numRef>
          </cat>
          <val>
            <numRef>
              <f>'Resumen'!$B$42:$B$44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aprobadas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32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18</row>
      <rowOff>0</rowOff>
    </from>
    <ext cx="432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34</row>
      <rowOff>0</rowOff>
    </from>
    <ext cx="432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5</col>
      <colOff>0</colOff>
      <row>50</row>
      <rowOff>0</rowOff>
    </from>
    <ext cx="4320000" cy="270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4" customWidth="1" min="3" max="3"/>
    <col width="14" customWidth="1" min="4" max="4"/>
    <col width="13" customWidth="1" min="5" max="5"/>
    <col width="13" customWidth="1" min="6" max="6"/>
    <col width="26" customWidth="1" min="7" max="7"/>
    <col width="32" customWidth="1" min="8" max="8"/>
    <col width="30" customWidth="1" min="9" max="9"/>
    <col width="30" customWidth="1" min="10" max="10"/>
    <col width="12" customWidth="1" min="11" max="11"/>
    <col width="10" customWidth="1" min="12" max="12"/>
    <col width="16" customWidth="1" min="13" max="13"/>
    <col width="16" customWidth="1" min="14" max="14"/>
    <col width="16" customWidth="1" min="15" max="15"/>
    <col width="16" customWidth="1" min="16" max="16"/>
    <col width="13" customWidth="1" min="17" max="17"/>
    <col width="18" customWidth="1" min="18" max="18"/>
    <col width="13" customWidth="1" min="19" max="19"/>
    <col width="32" customWidth="1" min="20" max="20"/>
  </cols>
  <sheetData>
    <row r="1" ht="30" customHeight="1">
      <c r="A1" s="1" t="inlineStr">
        <is>
          <t>ID decisión</t>
        </is>
      </c>
      <c r="B1" s="1" t="inlineStr">
        <is>
          <t>Fecha</t>
        </is>
      </c>
      <c r="C1" s="1" t="inlineStr">
        <is>
          <t>Proyecto / iniciativa</t>
        </is>
      </c>
      <c r="D1" s="1" t="inlineStr">
        <is>
          <t>Área</t>
        </is>
      </c>
      <c r="E1" s="1" t="inlineStr">
        <is>
          <t>Responsable</t>
        </is>
      </c>
      <c r="F1" s="1" t="inlineStr">
        <is>
          <t>Solicitante</t>
        </is>
      </c>
      <c r="G1" s="1" t="inlineStr">
        <is>
          <t>Título de la decisión</t>
        </is>
      </c>
      <c r="H1" s="1" t="inlineStr">
        <is>
          <t>Descripción / contexto</t>
        </is>
      </c>
      <c r="I1" s="1" t="inlineStr">
        <is>
          <t>Opciones evaluadas</t>
        </is>
      </c>
      <c r="J1" s="1" t="inlineStr">
        <is>
          <t>Decisión tomada</t>
        </is>
      </c>
      <c r="K1" s="1" t="inlineStr">
        <is>
          <t>Estado</t>
        </is>
      </c>
      <c r="L1" s="1" t="inlineStr">
        <is>
          <t>Prioridad</t>
        </is>
      </c>
      <c r="M1" s="1" t="inlineStr">
        <is>
          <t>Impacto estimado (€)</t>
        </is>
      </c>
      <c r="N1" s="1" t="inlineStr">
        <is>
          <t>Coste estimado (€)</t>
        </is>
      </c>
      <c r="O1" s="1" t="inlineStr">
        <is>
          <t>Beneficio esperado (€)</t>
        </is>
      </c>
      <c r="P1" s="1" t="inlineStr">
        <is>
          <t>Ahorro estimado (€)</t>
        </is>
      </c>
      <c r="Q1" s="1" t="inlineStr">
        <is>
          <t>Fecha límite</t>
        </is>
      </c>
      <c r="R1" s="1" t="inlineStr">
        <is>
          <t>Fecha de implementación</t>
        </is>
      </c>
      <c r="S1" s="1" t="inlineStr">
        <is>
          <t>Días de retraso</t>
        </is>
      </c>
      <c r="T1" s="1" t="inlineStr">
        <is>
          <t>Observaciones</t>
        </is>
      </c>
    </row>
    <row r="2">
      <c r="A2" s="2" t="inlineStr">
        <is>
          <t>ID001</t>
        </is>
      </c>
      <c r="B2" s="3" t="inlineStr">
        <is>
          <t>15/01/2026</t>
        </is>
      </c>
      <c r="C2" s="4" t="inlineStr">
        <is>
          <t>Renovación web corporativa</t>
        </is>
      </c>
      <c r="D2" s="4" t="inlineStr">
        <is>
          <t>Producto</t>
        </is>
      </c>
      <c r="E2" s="4" t="inlineStr">
        <is>
          <t>Lucía</t>
        </is>
      </c>
      <c r="F2" s="4" t="inlineStr">
        <is>
          <t>Martín</t>
        </is>
      </c>
      <c r="G2" s="4" t="inlineStr">
        <is>
          <t>Cambio de proveedor de hosting</t>
        </is>
      </c>
      <c r="H2" s="4" t="inlineStr">
        <is>
          <t>Evaluar migración a proveedor con mejor SLA</t>
        </is>
      </c>
      <c r="I2" s="4" t="inlineStr">
        <is>
          <t>Proveedor A / Proveedor B / Mantener actual</t>
        </is>
      </c>
      <c r="J2" s="4" t="inlineStr">
        <is>
          <t>Migrar a Proveedor B</t>
        </is>
      </c>
      <c r="K2" s="2" t="inlineStr">
        <is>
          <t>Aprobada</t>
        </is>
      </c>
      <c r="L2" s="2" t="inlineStr">
        <is>
          <t>Alta</t>
        </is>
      </c>
      <c r="M2" s="5" t="n">
        <v>15000</v>
      </c>
      <c r="N2" s="5" t="n">
        <v>4000</v>
      </c>
      <c r="O2" s="5" t="n">
        <v>18000</v>
      </c>
      <c r="P2" s="5" t="n">
        <v>3000</v>
      </c>
      <c r="Q2" s="6" t="inlineStr">
        <is>
          <t>30/01/2026</t>
        </is>
      </c>
      <c r="R2" s="6" t="inlineStr">
        <is>
          <t>05/02/2026</t>
        </is>
      </c>
      <c r="S2" s="2">
        <f>IF(AND(K2="Aprobada",R2&lt;&gt;""),MAX(0,R2-Q2),"")</f>
        <v/>
      </c>
      <c r="T2" s="4" t="inlineStr">
        <is>
          <t>Migración completada con retraso menor</t>
        </is>
      </c>
    </row>
    <row r="3">
      <c r="A3" s="7" t="inlineStr">
        <is>
          <t>ID002</t>
        </is>
      </c>
      <c r="B3" s="8" t="inlineStr">
        <is>
          <t>20/01/2026</t>
        </is>
      </c>
      <c r="C3" s="9" t="inlineStr">
        <is>
          <t>Automatización financiera</t>
        </is>
      </c>
      <c r="D3" s="9" t="inlineStr">
        <is>
          <t>Finanzas</t>
        </is>
      </c>
      <c r="E3" s="9" t="inlineStr">
        <is>
          <t>Hugo</t>
        </is>
      </c>
      <c r="F3" s="9" t="inlineStr">
        <is>
          <t>Carmen</t>
        </is>
      </c>
      <c r="G3" s="9" t="inlineStr">
        <is>
          <t>Automatización de informes mensuales</t>
        </is>
      </c>
      <c r="H3" s="9" t="inlineStr">
        <is>
          <t>Reducir tiempo de cierre contable</t>
        </is>
      </c>
      <c r="I3" s="9" t="inlineStr">
        <is>
          <t>Power BI / Excel avanzado / Consultoría externa</t>
        </is>
      </c>
      <c r="J3" s="9" t="inlineStr">
        <is>
          <t>Implementar Excel avanzado con Power Query</t>
        </is>
      </c>
      <c r="K3" s="7" t="inlineStr">
        <is>
          <t>Aprobada</t>
        </is>
      </c>
      <c r="L3" s="7" t="inlineStr">
        <is>
          <t>Alta</t>
        </is>
      </c>
      <c r="M3" s="10" t="n">
        <v>20000</v>
      </c>
      <c r="N3" s="10" t="n">
        <v>5000</v>
      </c>
      <c r="O3" s="10" t="n">
        <v>25000</v>
      </c>
      <c r="P3" s="10" t="n">
        <v>8000</v>
      </c>
      <c r="Q3" s="6" t="inlineStr">
        <is>
          <t>15/02/2026</t>
        </is>
      </c>
      <c r="R3" s="6" t="inlineStr">
        <is>
          <t>10/02/2026</t>
        </is>
      </c>
      <c r="S3" s="7">
        <f>IF(AND(K3="Aprobada",R3&lt;&gt;""),MAX(0,R3-Q3),"")</f>
        <v/>
      </c>
      <c r="T3" s="9" t="inlineStr">
        <is>
          <t>Ahorro de 10h semanales</t>
        </is>
      </c>
    </row>
    <row r="4">
      <c r="A4" s="2" t="inlineStr">
        <is>
          <t>ID003</t>
        </is>
      </c>
      <c r="B4" s="3" t="inlineStr">
        <is>
          <t>25/01/2026</t>
        </is>
      </c>
      <c r="C4" s="4" t="inlineStr">
        <is>
          <t>Campaña primavera</t>
        </is>
      </c>
      <c r="D4" s="4" t="inlineStr">
        <is>
          <t>Marketing</t>
        </is>
      </c>
      <c r="E4" s="4" t="inlineStr">
        <is>
          <t>Marta</t>
        </is>
      </c>
      <c r="F4" s="4" t="inlineStr">
        <is>
          <t>Pablo</t>
        </is>
      </c>
      <c r="G4" s="4" t="inlineStr">
        <is>
          <t>Ajuste de presupuesto de campaña</t>
        </is>
      </c>
      <c r="H4" s="4" t="inlineStr">
        <is>
          <t>Reasignar presupuesto entre canales digitales</t>
        </is>
      </c>
      <c r="I4" s="4" t="inlineStr">
        <is>
          <t>Mantener / Reducir 20% / Aumentar 15%</t>
        </is>
      </c>
      <c r="J4" s="4" t="inlineStr">
        <is>
          <t>Pendiente de aprobación del comité</t>
        </is>
      </c>
      <c r="K4" s="2" t="inlineStr">
        <is>
          <t>Pendiente</t>
        </is>
      </c>
      <c r="L4" s="2" t="inlineStr">
        <is>
          <t>Media</t>
        </is>
      </c>
      <c r="M4" s="5" t="n">
        <v>8000</v>
      </c>
      <c r="N4" s="5" t="n">
        <v>6000</v>
      </c>
      <c r="O4" s="5" t="n">
        <v>9000</v>
      </c>
      <c r="P4" s="5" t="n">
        <v>0</v>
      </c>
      <c r="Q4" s="6" t="inlineStr">
        <is>
          <t>01/03/2026</t>
        </is>
      </c>
      <c r="R4" s="6" t="n"/>
      <c r="S4" s="2">
        <f>IF(AND(K4="Aprobada",R4&lt;&gt;""),MAX(0,R4-Q4),"")</f>
        <v/>
      </c>
      <c r="T4" s="4" t="inlineStr">
        <is>
          <t>En espera de datos de rendimiento Q1</t>
        </is>
      </c>
    </row>
    <row r="5">
      <c r="A5" s="7" t="inlineStr">
        <is>
          <t>ID004</t>
        </is>
      </c>
      <c r="B5" s="8" t="inlineStr">
        <is>
          <t>02/02/2026</t>
        </is>
      </c>
      <c r="C5" s="9" t="inlineStr">
        <is>
          <t>Cumplimiento normativo</t>
        </is>
      </c>
      <c r="D5" s="9" t="inlineStr">
        <is>
          <t>Legal</t>
        </is>
      </c>
      <c r="E5" s="9" t="inlineStr">
        <is>
          <t>Javier</t>
        </is>
      </c>
      <c r="F5" s="9" t="inlineStr">
        <is>
          <t>Laura</t>
        </is>
      </c>
      <c r="G5" s="9" t="inlineStr">
        <is>
          <t>Revisión RGPD/LOPDGDD</t>
        </is>
      </c>
      <c r="H5" s="9" t="inlineStr">
        <is>
          <t>Auditoría de tratamiento de datos de clientes</t>
        </is>
      </c>
      <c r="I5" s="9" t="inlineStr">
        <is>
          <t>Auditoría interna / Consultora externa</t>
        </is>
      </c>
      <c r="J5" s="9" t="inlineStr">
        <is>
          <t>Contratar consultora externa</t>
        </is>
      </c>
      <c r="K5" s="7" t="inlineStr">
        <is>
          <t>En revisión</t>
        </is>
      </c>
      <c r="L5" s="7" t="inlineStr">
        <is>
          <t>Alta</t>
        </is>
      </c>
      <c r="M5" s="10" t="n">
        <v>12000</v>
      </c>
      <c r="N5" s="10" t="n">
        <v>7000</v>
      </c>
      <c r="O5" s="10" t="n">
        <v>5000</v>
      </c>
      <c r="P5" s="10" t="n">
        <v>0</v>
      </c>
      <c r="Q5" s="6" t="inlineStr">
        <is>
          <t>20/02/2026</t>
        </is>
      </c>
      <c r="R5" s="6" t="n"/>
      <c r="S5" s="7">
        <f>IF(AND(K5="Aprobada",R5&lt;&gt;""),MAX(0,R5-Q5),"")</f>
        <v/>
      </c>
      <c r="T5" s="9" t="inlineStr">
        <is>
          <t>Pendiente de firma de contrato</t>
        </is>
      </c>
    </row>
    <row r="6">
      <c r="A6" s="2" t="inlineStr">
        <is>
          <t>ID005</t>
        </is>
      </c>
      <c r="B6" s="3" t="inlineStr">
        <is>
          <t>10/02/2026</t>
        </is>
      </c>
      <c r="C6" s="4" t="inlineStr">
        <is>
          <t>Mejora operativa almacén</t>
        </is>
      </c>
      <c r="D6" s="4" t="inlineStr">
        <is>
          <t>Operaciones</t>
        </is>
      </c>
      <c r="E6" s="4" t="inlineStr">
        <is>
          <t>Sofía</t>
        </is>
      </c>
      <c r="F6" s="4" t="inlineStr">
        <is>
          <t>Hugo</t>
        </is>
      </c>
      <c r="G6" s="4" t="inlineStr">
        <is>
          <t>Mejora de proceso interno de picking</t>
        </is>
      </c>
      <c r="H6" s="4" t="inlineStr">
        <is>
          <t>Optimizar tiempos de preparación de pedidos</t>
        </is>
      </c>
      <c r="I6" s="4" t="inlineStr">
        <is>
          <t>Reorganizar almacén / Nuevo software WMS</t>
        </is>
      </c>
      <c r="J6" s="4" t="inlineStr">
        <is>
          <t>Reorganizar almacén en Valencia</t>
        </is>
      </c>
      <c r="K6" s="2" t="inlineStr">
        <is>
          <t>Aprobada</t>
        </is>
      </c>
      <c r="L6" s="2" t="inlineStr">
        <is>
          <t>Media</t>
        </is>
      </c>
      <c r="M6" s="5" t="n">
        <v>9500</v>
      </c>
      <c r="N6" s="5" t="n">
        <v>2000</v>
      </c>
      <c r="O6" s="5" t="n">
        <v>11000</v>
      </c>
      <c r="P6" s="5" t="n">
        <v>4000</v>
      </c>
      <c r="Q6" s="6" t="inlineStr">
        <is>
          <t>28/02/2026</t>
        </is>
      </c>
      <c r="R6" s="6" t="inlineStr">
        <is>
          <t>25/02/2026</t>
        </is>
      </c>
      <c r="S6" s="2">
        <f>IF(AND(K6="Aprobada",R6&lt;&gt;""),MAX(0,R6-Q6),"")</f>
        <v/>
      </c>
      <c r="T6" s="4" t="inlineStr">
        <is>
          <t>Implementado en planta de Valencia</t>
        </is>
      </c>
    </row>
    <row r="7">
      <c r="A7" s="7" t="inlineStr">
        <is>
          <t>ID006</t>
        </is>
      </c>
      <c r="B7" s="8" t="inlineStr">
        <is>
          <t>15/02/2026</t>
        </is>
      </c>
      <c r="C7" s="9" t="inlineStr">
        <is>
          <t>Digitalización compras</t>
        </is>
      </c>
      <c r="D7" s="9" t="inlineStr">
        <is>
          <t>Operaciones</t>
        </is>
      </c>
      <c r="E7" s="9" t="inlineStr">
        <is>
          <t>Pablo</t>
        </is>
      </c>
      <c r="F7" s="9" t="inlineStr">
        <is>
          <t>Marta</t>
        </is>
      </c>
      <c r="G7" s="9" t="inlineStr">
        <is>
          <t>Compra de licencias de software</t>
        </is>
      </c>
      <c r="H7" s="9" t="inlineStr">
        <is>
          <t>Renovar licencias ERP para 25 usuarios</t>
        </is>
      </c>
      <c r="I7" s="9" t="inlineStr">
        <is>
          <t>Renovar / Cambiar de proveedor</t>
        </is>
      </c>
      <c r="J7" s="9" t="inlineStr">
        <is>
          <t>Renovar con descuento por volumen</t>
        </is>
      </c>
      <c r="K7" s="7" t="inlineStr">
        <is>
          <t>Aprobada</t>
        </is>
      </c>
      <c r="L7" s="7" t="inlineStr">
        <is>
          <t>Baja</t>
        </is>
      </c>
      <c r="M7" s="10" t="n">
        <v>6000</v>
      </c>
      <c r="N7" s="10" t="n">
        <v>5500</v>
      </c>
      <c r="O7" s="10" t="n">
        <v>6200</v>
      </c>
      <c r="P7" s="10" t="n">
        <v>500</v>
      </c>
      <c r="Q7" s="6" t="inlineStr">
        <is>
          <t>10/03/2026</t>
        </is>
      </c>
      <c r="R7" s="6" t="inlineStr">
        <is>
          <t>09/03/2026</t>
        </is>
      </c>
      <c r="S7" s="7">
        <f>IF(AND(K7="Aprobada",R7&lt;&gt;""),MAX(0,R7-Q7),"")</f>
        <v/>
      </c>
      <c r="T7" s="9" t="inlineStr">
        <is>
          <t>Negociado 12% de descuento</t>
        </is>
      </c>
    </row>
    <row r="8">
      <c r="A8" s="2" t="inlineStr">
        <is>
          <t>ID007</t>
        </is>
      </c>
      <c r="B8" s="3" t="inlineStr">
        <is>
          <t>20/02/2026</t>
        </is>
      </c>
      <c r="C8" s="4" t="inlineStr">
        <is>
          <t>Estandarización facturación</t>
        </is>
      </c>
      <c r="D8" s="4" t="inlineStr">
        <is>
          <t>Finanzas</t>
        </is>
      </c>
      <c r="E8" s="4" t="inlineStr">
        <is>
          <t>Carmen</t>
        </is>
      </c>
      <c r="F8" s="4" t="inlineStr">
        <is>
          <t>Javier</t>
        </is>
      </c>
      <c r="G8" s="4" t="inlineStr">
        <is>
          <t>Validación de plantilla de facturación</t>
        </is>
      </c>
      <c r="H8" s="4" t="inlineStr">
        <is>
          <t>Unificar plantilla de factura para toda la empresa</t>
        </is>
      </c>
      <c r="I8" s="4" t="inlineStr">
        <is>
          <t>Plantilla Excel / Software de facturación</t>
        </is>
      </c>
      <c r="J8" s="4" t="inlineStr">
        <is>
          <t>Adoptar plantilla Excel estandarizada</t>
        </is>
      </c>
      <c r="K8" s="2" t="inlineStr">
        <is>
          <t>Rechazada</t>
        </is>
      </c>
      <c r="L8" s="2" t="inlineStr">
        <is>
          <t>Baja</t>
        </is>
      </c>
      <c r="M8" s="5" t="n">
        <v>3000</v>
      </c>
      <c r="N8" s="5" t="n">
        <v>1500</v>
      </c>
      <c r="O8" s="5" t="n">
        <v>2000</v>
      </c>
      <c r="P8" s="5" t="n">
        <v>0</v>
      </c>
      <c r="Q8" s="6" t="inlineStr">
        <is>
          <t>05/03/2026</t>
        </is>
      </c>
      <c r="R8" s="6" t="n"/>
      <c r="S8" s="2">
        <f>IF(AND(K8="Aprobada",R8&lt;&gt;""),MAX(0,R8-Q8),"")</f>
        <v/>
      </c>
      <c r="T8" s="4" t="inlineStr">
        <is>
          <t>Se prioriza software de facturación en su lugar</t>
        </is>
      </c>
    </row>
    <row r="9">
      <c r="A9" s="7" t="inlineStr">
        <is>
          <t>ID008</t>
        </is>
      </c>
      <c r="B9" s="8" t="inlineStr">
        <is>
          <t>01/03/2026</t>
        </is>
      </c>
      <c r="C9" s="9" t="inlineStr">
        <is>
          <t>Modernización CRM</t>
        </is>
      </c>
      <c r="D9" s="9" t="inlineStr">
        <is>
          <t>Producto</t>
        </is>
      </c>
      <c r="E9" s="9" t="inlineStr">
        <is>
          <t>Lucía</t>
        </is>
      </c>
      <c r="F9" s="9" t="inlineStr">
        <is>
          <t>Sofía</t>
        </is>
      </c>
      <c r="G9" s="9" t="inlineStr">
        <is>
          <t>Actualización de CRM</t>
        </is>
      </c>
      <c r="H9" s="9" t="inlineStr">
        <is>
          <t>Migrar a nueva versión del CRM con IA integrada</t>
        </is>
      </c>
      <c r="I9" s="9" t="inlineStr">
        <is>
          <t>Actualizar versión actual / Cambiar de CRM</t>
        </is>
      </c>
      <c r="J9" s="9" t="inlineStr">
        <is>
          <t>Actualizar a versión 2026</t>
        </is>
      </c>
      <c r="K9" s="7" t="inlineStr">
        <is>
          <t>Pendiente</t>
        </is>
      </c>
      <c r="L9" s="7" t="inlineStr">
        <is>
          <t>Alta</t>
        </is>
      </c>
      <c r="M9" s="10" t="n">
        <v>18000</v>
      </c>
      <c r="N9" s="10" t="n">
        <v>9000</v>
      </c>
      <c r="O9" s="10" t="n">
        <v>22000</v>
      </c>
      <c r="P9" s="10" t="n">
        <v>2000</v>
      </c>
      <c r="Q9" s="6" t="inlineStr">
        <is>
          <t>15/03/2026</t>
        </is>
      </c>
      <c r="R9" s="6" t="n"/>
      <c r="S9" s="7">
        <f>IF(AND(K9="Aprobada",R9&lt;&gt;""),MAX(0,R9-Q9),"")</f>
        <v/>
      </c>
      <c r="T9" s="9" t="inlineStr">
        <is>
          <t>En fase de pruebas piloto</t>
        </is>
      </c>
    </row>
    <row r="10">
      <c r="A10" s="2" t="inlineStr">
        <is>
          <t>ID009</t>
        </is>
      </c>
      <c r="B10" s="3" t="inlineStr">
        <is>
          <t>05/03/2026</t>
        </is>
      </c>
      <c r="C10" s="4" t="inlineStr">
        <is>
          <t>Infraestructura IT</t>
        </is>
      </c>
      <c r="D10" s="4" t="inlineStr">
        <is>
          <t>Operaciones</t>
        </is>
      </c>
      <c r="E10" s="4" t="inlineStr">
        <is>
          <t>Martín</t>
        </is>
      </c>
      <c r="F10" s="4" t="inlineStr">
        <is>
          <t>Lucía</t>
        </is>
      </c>
      <c r="G10" s="4" t="inlineStr">
        <is>
          <t>Migración de archivos compartidos</t>
        </is>
      </c>
      <c r="H10" s="4" t="inlineStr">
        <is>
          <t>Migrar de servidor local a nube corporativa</t>
        </is>
      </c>
      <c r="I10" s="4" t="inlineStr">
        <is>
          <t>OneDrive / Google Workspace / Servidor propio</t>
        </is>
      </c>
      <c r="J10" s="4" t="inlineStr">
        <is>
          <t>Migrar a OneDrive corporativo</t>
        </is>
      </c>
      <c r="K10" s="2" t="inlineStr">
        <is>
          <t>Aprobada</t>
        </is>
      </c>
      <c r="L10" s="2" t="inlineStr">
        <is>
          <t>Media</t>
        </is>
      </c>
      <c r="M10" s="5" t="n">
        <v>7000</v>
      </c>
      <c r="N10" s="5" t="n">
        <v>3000</v>
      </c>
      <c r="O10" s="5" t="n">
        <v>8000</v>
      </c>
      <c r="P10" s="5" t="n">
        <v>1500</v>
      </c>
      <c r="Q10" s="6" t="inlineStr">
        <is>
          <t>20/03/2026</t>
        </is>
      </c>
      <c r="R10" s="6" t="inlineStr">
        <is>
          <t>28/03/2026</t>
        </is>
      </c>
      <c r="S10" s="2">
        <f>IF(AND(K10="Aprobada",R10&lt;&gt;""),MAX(0,R10-Q10),"")</f>
        <v/>
      </c>
      <c r="T10" s="4" t="inlineStr">
        <is>
          <t>Retraso por formación del equipo en Bilbao y Málaga</t>
        </is>
      </c>
    </row>
  </sheetData>
  <conditionalFormatting sqref="K2:K10">
    <cfRule type="expression" priority="1" dxfId="0" stopIfTrue="1">
      <formula>K2="Aprobada"</formula>
    </cfRule>
    <cfRule type="expression" priority="2" dxfId="1" stopIfTrue="1">
      <formula>K2="Rechazada"</formula>
    </cfRule>
    <cfRule type="expression" priority="3" dxfId="2" stopIfTrue="1">
      <formula>K2="En revisión"</formula>
    </cfRule>
  </conditionalFormatting>
  <dataValidations count="3">
    <dataValidation sqref="K2:K100" showErrorMessage="1" showInputMessage="1" allowBlank="1" type="list">
      <formula1>"Pendiente,Aprobada,Rechazada,En revisión"</formula1>
    </dataValidation>
    <dataValidation sqref="L2:L100" showErrorMessage="1" showInputMessage="1" allowBlank="1" type="list">
      <formula1>"Alta,Media,Baja"</formula1>
    </dataValidation>
    <dataValidation sqref="D2:D100" showErrorMessage="1" showInputMessage="1" allowBlank="1" type="list">
      <formula1>"Producto,Marketing,Operaciones,Finanzas,Legal"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4" customWidth="1" min="5" max="5"/>
    <col width="14" customWidth="1" min="6" max="6"/>
  </cols>
  <sheetData>
    <row r="1" ht="28" customHeight="1">
      <c r="A1" s="11" t="inlineStr">
        <is>
          <t>Dashboard — Bitácora de decisiones del proyecto</t>
        </is>
      </c>
    </row>
    <row r="2"/>
    <row r="3">
      <c r="A3" s="12" t="inlineStr">
        <is>
          <t>KPI</t>
        </is>
      </c>
      <c r="B3" s="12" t="inlineStr">
        <is>
          <t>Valor</t>
        </is>
      </c>
    </row>
    <row r="4">
      <c r="A4" s="13" t="inlineStr">
        <is>
          <t>Total de decisiones</t>
        </is>
      </c>
      <c r="B4" s="14">
        <f>COUNTA(Bitácora!A2:A100)</f>
        <v/>
      </c>
    </row>
    <row r="5">
      <c r="A5" s="15" t="inlineStr">
        <is>
          <t>Aprobadas</t>
        </is>
      </c>
      <c r="B5" s="16">
        <f>COUNTIF(Bitácora!K2:K100,"Aprobada")</f>
        <v/>
      </c>
    </row>
    <row r="6">
      <c r="A6" s="13" t="inlineStr">
        <is>
          <t>Pendientes</t>
        </is>
      </c>
      <c r="B6" s="14">
        <f>COUNTIF(Bitácora!K2:K100,"Pendiente")</f>
        <v/>
      </c>
    </row>
    <row r="7">
      <c r="A7" s="15" t="inlineStr">
        <is>
          <t>En revisión</t>
        </is>
      </c>
      <c r="B7" s="16">
        <f>COUNTIF(Bitácora!K2:K100,"En revisión")</f>
        <v/>
      </c>
    </row>
    <row r="8">
      <c r="A8" s="13" t="inlineStr">
        <is>
          <t>Rechazadas</t>
        </is>
      </c>
      <c r="B8" s="14">
        <f>COUNTIF(Bitácora!K2:K100,"Rechazada")</f>
        <v/>
      </c>
    </row>
    <row r="9">
      <c r="A9" s="15" t="inlineStr">
        <is>
          <t>Coste total (€)</t>
        </is>
      </c>
      <c r="B9" s="17">
        <f>SUM(Bitácora!N2:N100)</f>
        <v/>
      </c>
    </row>
    <row r="10">
      <c r="A10" s="13" t="inlineStr">
        <is>
          <t>Beneficio total (€)</t>
        </is>
      </c>
      <c r="B10" s="18">
        <f>SUM(Bitácora!O2:O100)</f>
        <v/>
      </c>
    </row>
    <row r="11">
      <c r="A11" s="15" t="inlineStr">
        <is>
          <t>Ahorro total (€)</t>
        </is>
      </c>
      <c r="B11" s="17">
        <f>SUM(Bitácora!P2:P100)</f>
        <v/>
      </c>
    </row>
    <row r="12">
      <c r="A12" s="13" t="inlineStr">
        <is>
          <t>Promedio de impacto (€)</t>
        </is>
      </c>
      <c r="B12" s="18">
        <f>IFERROR(AVERAGE(Bitácora!M2:M100),0)</f>
        <v/>
      </c>
    </row>
    <row r="13">
      <c r="A13" s="15" t="inlineStr">
        <is>
          <t>% decisiones aprobadas</t>
        </is>
      </c>
      <c r="B13" s="19">
        <f>IFERROR(B3/B2,0)</f>
        <v/>
      </c>
    </row>
    <row r="14"/>
    <row r="15"/>
    <row r="16">
      <c r="A16" s="20" t="inlineStr">
        <is>
          <t>Resumen por estado</t>
        </is>
      </c>
    </row>
    <row r="17">
      <c r="A17" s="12" t="inlineStr">
        <is>
          <t>Estado</t>
        </is>
      </c>
      <c r="B17" s="12" t="inlineStr">
        <is>
          <t>Nº decisiones</t>
        </is>
      </c>
      <c r="C17" s="12" t="inlineStr">
        <is>
          <t>% del total</t>
        </is>
      </c>
    </row>
    <row r="18">
      <c r="A18" s="21" t="inlineStr">
        <is>
          <t>Aprobada</t>
        </is>
      </c>
      <c r="B18" s="22">
        <f>COUNTIF(Bitácora!K2:K100,"Aprobada")</f>
        <v/>
      </c>
      <c r="C18" s="23">
        <f>IFERROR(B18/$B$4,0)</f>
        <v/>
      </c>
    </row>
    <row r="19">
      <c r="A19" s="24" t="inlineStr">
        <is>
          <t>Pendiente</t>
        </is>
      </c>
      <c r="B19" s="25">
        <f>COUNTIF(Bitácora!K2:K100,"Pendiente")</f>
        <v/>
      </c>
      <c r="C19" s="26">
        <f>IFERROR(B19/$B$4,0)</f>
        <v/>
      </c>
    </row>
    <row r="20">
      <c r="A20" s="21" t="inlineStr">
        <is>
          <t>En revisión</t>
        </is>
      </c>
      <c r="B20" s="22">
        <f>COUNTIF(Bitácora!K2:K100,"En revisión")</f>
        <v/>
      </c>
      <c r="C20" s="23">
        <f>IFERROR(B20/$B$4,0)</f>
        <v/>
      </c>
    </row>
    <row r="21">
      <c r="A21" s="24" t="inlineStr">
        <is>
          <t>Rechazada</t>
        </is>
      </c>
      <c r="B21" s="25">
        <f>COUNTIF(Bitácora!K2:K100,"Rechazada")</f>
        <v/>
      </c>
      <c r="C21" s="26">
        <f>IFERROR(B21/$B$4,0)</f>
        <v/>
      </c>
    </row>
    <row r="22"/>
    <row r="23"/>
    <row r="24">
      <c r="A24" s="20" t="inlineStr">
        <is>
          <t>Resumen por área</t>
        </is>
      </c>
    </row>
    <row r="25">
      <c r="A25" s="12" t="inlineStr">
        <is>
          <t>Área</t>
        </is>
      </c>
      <c r="B25" s="12" t="inlineStr">
        <is>
          <t>Nº decisiones</t>
        </is>
      </c>
      <c r="C25" s="12" t="inlineStr">
        <is>
          <t>Impacto medio (€)</t>
        </is>
      </c>
      <c r="D25" s="12" t="inlineStr">
        <is>
          <t>Coste total (€)</t>
        </is>
      </c>
    </row>
    <row r="26">
      <c r="A26" s="21" t="inlineStr">
        <is>
          <t>Producto</t>
        </is>
      </c>
      <c r="B26" s="22">
        <f>COUNTIF(Bitácora!D2:D100,"Producto")</f>
        <v/>
      </c>
      <c r="C26" s="27">
        <f>IFERROR(AVERAGEIF(Bitácora!D2:D100,"Producto",Bitácora!M2:M100),0)</f>
        <v/>
      </c>
      <c r="D26" s="27">
        <f>IFERROR(SUMIF(Bitácora!D2:D100,"Producto",Bitácora!N2:N100),0)</f>
        <v/>
      </c>
    </row>
    <row r="27">
      <c r="A27" s="24" t="inlineStr">
        <is>
          <t>Marketing</t>
        </is>
      </c>
      <c r="B27" s="25">
        <f>COUNTIF(Bitácora!D2:D100,"Marketing")</f>
        <v/>
      </c>
      <c r="C27" s="28">
        <f>IFERROR(AVERAGEIF(Bitácora!D2:D100,"Marketing",Bitácora!M2:M100),0)</f>
        <v/>
      </c>
      <c r="D27" s="28">
        <f>IFERROR(SUMIF(Bitácora!D2:D100,"Marketing",Bitácora!N2:N100),0)</f>
        <v/>
      </c>
    </row>
    <row r="28">
      <c r="A28" s="21" t="inlineStr">
        <is>
          <t>Operaciones</t>
        </is>
      </c>
      <c r="B28" s="22">
        <f>COUNTIF(Bitácora!D2:D100,"Operaciones")</f>
        <v/>
      </c>
      <c r="C28" s="27">
        <f>IFERROR(AVERAGEIF(Bitácora!D2:D100,"Operaciones",Bitácora!M2:M100),0)</f>
        <v/>
      </c>
      <c r="D28" s="27">
        <f>IFERROR(SUMIF(Bitácora!D2:D100,"Operaciones",Bitácora!N2:N100),0)</f>
        <v/>
      </c>
    </row>
    <row r="29">
      <c r="A29" s="24" t="inlineStr">
        <is>
          <t>Finanzas</t>
        </is>
      </c>
      <c r="B29" s="25">
        <f>COUNTIF(Bitácora!D2:D100,"Finanzas")</f>
        <v/>
      </c>
      <c r="C29" s="28">
        <f>IFERROR(AVERAGEIF(Bitácora!D2:D100,"Finanzas",Bitácora!M2:M100),0)</f>
        <v/>
      </c>
      <c r="D29" s="28">
        <f>IFERROR(SUMIF(Bitácora!D2:D100,"Finanzas",Bitácora!N2:N100),0)</f>
        <v/>
      </c>
    </row>
    <row r="30">
      <c r="A30" s="21" t="inlineStr">
        <is>
          <t>Legal</t>
        </is>
      </c>
      <c r="B30" s="22">
        <f>COUNTIF(Bitácora!D2:D100,"Legal")</f>
        <v/>
      </c>
      <c r="C30" s="27">
        <f>IFERROR(AVERAGEIF(Bitácora!D2:D100,"Legal",Bitácora!M2:M100),0)</f>
        <v/>
      </c>
      <c r="D30" s="27">
        <f>IFERROR(SUMIF(Bitácora!D2:D100,"Legal",Bitácora!N2:N100),0)</f>
        <v/>
      </c>
    </row>
    <row r="31"/>
    <row r="32"/>
    <row r="33">
      <c r="A33" s="20" t="inlineStr">
        <is>
          <t>Distribución por prioridad</t>
        </is>
      </c>
    </row>
    <row r="34">
      <c r="A34" s="12" t="inlineStr">
        <is>
          <t>Prioridad</t>
        </is>
      </c>
      <c r="B34" s="12" t="inlineStr">
        <is>
          <t>Nº decisiones</t>
        </is>
      </c>
    </row>
    <row r="35">
      <c r="A35" s="21" t="inlineStr">
        <is>
          <t>Alta</t>
        </is>
      </c>
      <c r="B35" s="22">
        <f>COUNTIF(Bitácora!L2:L100,"Alta")</f>
        <v/>
      </c>
    </row>
    <row r="36">
      <c r="A36" s="24" t="inlineStr">
        <is>
          <t>Media</t>
        </is>
      </c>
      <c r="B36" s="25">
        <f>COUNTIF(Bitácora!L2:L100,"Media")</f>
        <v/>
      </c>
    </row>
    <row r="37">
      <c r="A37" s="21" t="inlineStr">
        <is>
          <t>Baja</t>
        </is>
      </c>
      <c r="B37" s="22">
        <f>COUNTIF(Bitácora!L2:L100,"Baja")</f>
        <v/>
      </c>
    </row>
    <row r="38"/>
    <row r="39"/>
    <row r="40">
      <c r="A40" s="20" t="inlineStr">
        <is>
          <t>Decisiones aprobadas por mes (2026)</t>
        </is>
      </c>
    </row>
    <row r="41">
      <c r="A41" s="12" t="inlineStr">
        <is>
          <t>Mes</t>
        </is>
      </c>
      <c r="B41" s="12" t="inlineStr">
        <is>
          <t>Nº aprobadas</t>
        </is>
      </c>
    </row>
    <row r="42">
      <c r="A42" s="21" t="inlineStr">
        <is>
          <t>Enero</t>
        </is>
      </c>
      <c r="B42" s="22">
        <f>COUNTIFS(Bitácora!$K$2:$K$100,"Aprobada",Bitácora!$B$2:$B$100,"&gt;="&amp;DATE(2026,1,1),Bitácora!$B$2:$B$100,"&lt;"&amp;DATE(2026,2,1))</f>
        <v/>
      </c>
    </row>
    <row r="43">
      <c r="A43" s="24" t="inlineStr">
        <is>
          <t>Febrero</t>
        </is>
      </c>
      <c r="B43" s="25">
        <f>COUNTIFS(Bitácora!$K$2:$K$100,"Aprobada",Bitácora!$B$2:$B$100,"&gt;="&amp;DATE(2026,2,1),Bitácora!$B$2:$B$100,"&lt;"&amp;DATE(2026,3,1))</f>
        <v/>
      </c>
    </row>
    <row r="44">
      <c r="A44" s="21" t="inlineStr">
        <is>
          <t>Marzo</t>
        </is>
      </c>
      <c r="B44" s="22">
        <f>COUNTIFS(Bitácora!$K$2:$K$100,"Aprobada",Bitácora!$B$2:$B$100,"&gt;="&amp;DATE(2026,3,1),Bitácora!$B$2:$B$100,"&lt;"&amp;DATE(2026,4,1))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6" customHeight="1">
      <c r="A1" s="29" t="inlineStr">
        <is>
          <t>Guía de uso — Bitácora de decisiones</t>
        </is>
      </c>
    </row>
    <row r="2"/>
    <row r="3">
      <c r="A3" s="30" t="inlineStr"/>
      <c r="B3" s="31" t="inlineStr">
        <is>
          <t>Objetivo del archivo</t>
        </is>
      </c>
    </row>
    <row r="4" ht="28" customHeight="1">
      <c r="B4" s="32" t="inlineStr">
        <is>
          <t>Esta bitácora permite registrar, priorizar y trazar todas las decisiones tomadas en un proyecto Excel u otra iniciativa interna, facilitando el seguimiento por parte de pymes y autónomos.</t>
        </is>
      </c>
    </row>
    <row r="5">
      <c r="A5" s="30" t="inlineStr"/>
      <c r="B5" s="31" t="inlineStr">
        <is>
          <t>¿Cómo registrar una nueva decisión?</t>
        </is>
      </c>
    </row>
    <row r="6" ht="28" customHeight="1">
      <c r="B6" s="32" t="inlineStr">
        <is>
          <t>1. Añade una nueva fila en la hoja "Bitácora" con un ID único correlativo (ej. ID010).</t>
        </is>
      </c>
    </row>
    <row r="7" ht="28" customHeight="1">
      <c r="B7" s="32" t="inlineStr">
        <is>
          <t>2. Rellena Fecha, Proyecto, Área, Responsable, Solicitante y Título de la decisión.</t>
        </is>
      </c>
    </row>
    <row r="8" ht="28" customHeight="1">
      <c r="B8" s="32" t="inlineStr">
        <is>
          <t>3. Describe el contexto, las opciones evaluadas y la decisión finalmente tomada.</t>
        </is>
      </c>
    </row>
    <row r="9" ht="28" customHeight="1">
      <c r="B9" s="32" t="inlineStr">
        <is>
          <t>4. Selecciona el Estado y la Prioridad usando las listas desplegables (celdas validadas).</t>
        </is>
      </c>
    </row>
    <row r="10" ht="28" customHeight="1">
      <c r="B10" s="32" t="inlineStr">
        <is>
          <t>5. Indica los importes de Impacto, Coste, Beneficio y Ahorro estimados en euros.</t>
        </is>
      </c>
    </row>
    <row r="11" ht="28" customHeight="1">
      <c r="B11" s="32" t="inlineStr">
        <is>
          <t>6. Establece la Fecha límite (celda de color amarillo pálido, editable) y actualiza la Fecha de implementación en cuanto la decisión se ejecute.</t>
        </is>
      </c>
    </row>
    <row r="12" ht="28" customHeight="1">
      <c r="B12" s="32" t="inlineStr">
        <is>
          <t>7. La columna "Días de retraso" se calcula automáticamente cuando el estado es "Aprobada" y existe fecha de implementación.</t>
        </is>
      </c>
    </row>
    <row r="13">
      <c r="A13" s="30" t="inlineStr"/>
      <c r="B13" s="31" t="inlineStr">
        <is>
          <t>Significado de cada estado</t>
        </is>
      </c>
    </row>
    <row r="14" ht="28" customHeight="1">
      <c r="B14" s="32" t="inlineStr">
        <is>
          <t>• Pendiente: la decisión está registrada pero aún no se ha evaluado ni aprobado.</t>
        </is>
      </c>
    </row>
    <row r="15" ht="28" customHeight="1">
      <c r="B15" s="32" t="inlineStr">
        <is>
          <t>• En revisión: la decisión está siendo analizada por el responsable o comité.</t>
        </is>
      </c>
    </row>
    <row r="16" ht="28" customHeight="1">
      <c r="B16" s="32" t="inlineStr">
        <is>
          <t>• Aprobada: la decisión ha sido validada y debe ejecutarse (color verde).</t>
        </is>
      </c>
    </row>
    <row r="17" ht="28" customHeight="1">
      <c r="B17" s="32" t="inlineStr">
        <is>
          <t>• Rechazada: la decisión no se llevará a cabo (color rojo).</t>
        </is>
      </c>
    </row>
    <row r="18">
      <c r="A18" s="30" t="inlineStr"/>
      <c r="B18" s="31" t="inlineStr">
        <is>
          <t>Criterio de priorización</t>
        </is>
      </c>
    </row>
    <row r="19" ht="28" customHeight="1">
      <c r="B19" s="32" t="inlineStr">
        <is>
          <t>• Alta: impacto económico o estratégico elevado, o plazo de ejecución urgente.</t>
        </is>
      </c>
    </row>
    <row r="20" ht="28" customHeight="1">
      <c r="B20" s="32" t="inlineStr">
        <is>
          <t>• Media: impacto moderado, sin urgencia crítica pero relevante para el trimestre.</t>
        </is>
      </c>
    </row>
    <row r="21" ht="28" customHeight="1">
      <c r="B21" s="32" t="inlineStr">
        <is>
          <t>• Baja: impacto reducido o decisiones de mejora continua sin urgencia.</t>
        </is>
      </c>
    </row>
    <row r="22">
      <c r="A22" s="30" t="inlineStr"/>
      <c r="B22" s="31" t="inlineStr">
        <is>
          <t>Recomendaciones de actualización</t>
        </is>
      </c>
    </row>
    <row r="23" ht="28" customHeight="1">
      <c r="B23" s="32" t="inlineStr">
        <is>
          <t>• Revisa semanalmente las decisiones "Pendiente" y "En revisión" para evitar cuellos de botella.</t>
        </is>
      </c>
    </row>
    <row r="24" ht="28" customHeight="1">
      <c r="B24" s="32" t="inlineStr">
        <is>
          <t>• Actualiza siempre la Fecha límite si cambian las condiciones del proyecto.</t>
        </is>
      </c>
    </row>
    <row r="25" ht="28" customHeight="1">
      <c r="B25" s="32" t="inlineStr">
        <is>
          <t>• Registra la Fecha de implementación en cuanto la decisión se ejecute realmente, para mantener fiable el cálculo de días de retraso.</t>
        </is>
      </c>
    </row>
    <row r="26">
      <c r="A26" s="30" t="inlineStr"/>
      <c r="B26" s="31" t="inlineStr">
        <is>
          <t>Uso para pymes y autónomos</t>
        </is>
      </c>
    </row>
    <row r="27" ht="28" customHeight="1">
      <c r="B27" s="32" t="inlineStr">
        <is>
          <t>Esta bitácora sirve como herramienta de trazabilidad interna: permite justificar decisiones ante socios, auditorías o revisiones de calidad, y sirve de base documental para procesos como el RGPD/LOPDGDD, auditorías financieras o revisiones de proveedores.</t>
        </is>
      </c>
    </row>
    <row r="28">
      <c r="A28" s="30" t="inlineStr"/>
      <c r="B28" s="31" t="inlineStr">
        <is>
          <t>Hoja Resumen</t>
        </is>
      </c>
    </row>
    <row r="29" ht="28" customHeight="1">
      <c r="B29" s="32" t="inlineStr">
        <is>
          <t>Contiene los KPIs principales, tablas agregadas por estado, área y prioridad, además de gráficos que facilitan la lectura ejecutiva del estado global de las decisiones.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2026-07-14T03:13:57Z</dcterms:created>
  <dcterms:modified xmlns:dcterms="http://purl.org/dc/terms/" xmlns:xsi="http://www.w3.org/2001/XMLSchema-instance" xsi:type="dcterms:W3CDTF">2026-07-14T03:13:57Z</dcterms:modified>
</cp:coreProperties>
</file>