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nto de Pedid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.##0,00&quot; €&quot;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3" fontId="3" fillId="3" borderId="1" applyAlignment="1" pivotButton="0" quotePrefix="0" xfId="0">
      <alignment horizontal="center" vertical="center" wrapText="1"/>
    </xf>
    <xf numFmtId="3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3" fontId="5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4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3" fontId="6" fillId="3" borderId="1" applyAlignment="1" pivotButton="0" quotePrefix="0" xfId="0">
      <alignment horizontal="center" vertical="center" wrapText="1"/>
    </xf>
    <xf numFmtId="0" fontId="4" fillId="5" borderId="1" pivotButton="0" quotePrefix="0" xfId="0"/>
    <xf numFmtId="3" fontId="6" fillId="5" borderId="1" applyAlignment="1" pivotButton="0" quotePrefix="0" xfId="0">
      <alignment horizontal="center" vertical="center" wrapText="1"/>
    </xf>
    <xf numFmtId="164" fontId="6" fillId="3" borderId="1" applyAlignment="1" pivotButton="0" quotePrefix="0" xfId="0">
      <alignment horizontal="center" vertical="center" wrapText="1"/>
    </xf>
    <xf numFmtId="164" fontId="6" fillId="5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de stock por categoría</a:t>
            </a:r>
          </a:p>
        </rich>
      </tx>
    </title>
    <plotArea>
      <pieChart>
        <varyColors val="1"/>
        <ser>
          <idx val="0"/>
          <order val="0"/>
          <tx>
            <strRef>
              <f>'Dashboard'!B10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'Dashboard'!$A$11:$A$14</f>
            </numRef>
          </cat>
          <val>
            <numRef>
              <f>'Dashboard'!$B$11:$B$14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Stock actual vs Punto de pedido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'Dashboard'!$D$11:$D$20</f>
            </numRef>
          </cat>
          <val>
            <numRef>
              <f>'Dashboard'!$E$11:$E$20</f>
            </numRef>
          </val>
        </ser>
        <ser>
          <idx val="1"/>
          <order val="1"/>
          <tx>
            <strRef>
              <f>'Dashboard'!F10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'Dashboard'!$D$11:$D$20</f>
            </numRef>
          </cat>
          <val>
            <numRef>
              <f>'Dashboard'!$F$11:$F$20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Producto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Unidades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46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16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2" customWidth="1" min="9" max="9"/>
    <col width="11" customWidth="1" min="10" max="10"/>
    <col width="10" customWidth="1" min="11" max="11"/>
    <col width="12" customWidth="1" min="12" max="12"/>
    <col width="11" customWidth="1" min="13" max="13"/>
    <col width="13" customWidth="1" min="14" max="14"/>
  </cols>
  <sheetData>
    <row r="1" ht="28" customHeight="1">
      <c r="A1" s="1" t="inlineStr">
        <is>
          <t>CÁLCULO DEL PUNTO DE PEDIDO DE STOCK</t>
        </is>
      </c>
    </row>
    <row r="2" ht="40" customHeight="1">
      <c r="A2" s="2" t="inlineStr">
        <is>
          <t>Código</t>
        </is>
      </c>
      <c r="B2" s="2" t="inlineStr">
        <is>
          <t>Producto</t>
        </is>
      </c>
      <c r="C2" s="2" t="inlineStr">
        <is>
          <t>Categoría</t>
        </is>
      </c>
      <c r="D2" s="2" t="inlineStr">
        <is>
          <t>Demanda media
diaria (uds)</t>
        </is>
      </c>
      <c r="E2" s="2" t="inlineStr">
        <is>
          <t>Plazo entrega
medio (días)</t>
        </is>
      </c>
      <c r="F2" s="2" t="inlineStr">
        <is>
          <t>Demanda máxima
diaria (uds)</t>
        </is>
      </c>
      <c r="G2" s="2" t="inlineStr">
        <is>
          <t>Plazo entrega
máximo (días)</t>
        </is>
      </c>
      <c r="H2" s="2" t="inlineStr">
        <is>
          <t>Stock de
seguridad (uds)</t>
        </is>
      </c>
      <c r="I2" s="2" t="inlineStr">
        <is>
          <t>Punto de
pedido (uds)</t>
        </is>
      </c>
      <c r="J2" s="2" t="inlineStr">
        <is>
          <t>Stock
actual (uds)</t>
        </is>
      </c>
      <c r="K2" s="2" t="inlineStr">
        <is>
          <t>Estado</t>
        </is>
      </c>
      <c r="L2" s="2" t="inlineStr">
        <is>
          <t>Cantidad a
pedir (uds)</t>
        </is>
      </c>
      <c r="M2" s="2" t="inlineStr">
        <is>
          <t>Coste
unitario (€)</t>
        </is>
      </c>
      <c r="N2" s="2" t="inlineStr">
        <is>
          <t>Valor stock
actual (€)</t>
        </is>
      </c>
    </row>
    <row r="3">
      <c r="A3" s="3" t="inlineStr">
        <is>
          <t>REF-001</t>
        </is>
      </c>
      <c r="B3" s="4" t="inlineStr">
        <is>
          <t>Papel A4 80g</t>
        </is>
      </c>
      <c r="C3" s="3" t="inlineStr">
        <is>
          <t>Oficina</t>
        </is>
      </c>
      <c r="D3" s="5" t="n">
        <v>45</v>
      </c>
      <c r="E3" s="5" t="n">
        <v>5</v>
      </c>
      <c r="F3" s="5" t="n">
        <v>70</v>
      </c>
      <c r="G3" s="5" t="n">
        <v>8</v>
      </c>
      <c r="H3" s="5">
        <f>ROUND((F3*G3)-(D3*E3),0)</f>
        <v/>
      </c>
      <c r="I3" s="5">
        <f>ROUND((D3*E3)+H3,0)</f>
        <v/>
      </c>
      <c r="J3" s="6" t="n">
        <v>300</v>
      </c>
      <c r="K3" s="3">
        <f>IF(J3&lt;=I3,"PEDIR","OK")</f>
        <v/>
      </c>
      <c r="L3" s="5">
        <f>IF(K3="PEDIR",ROUND((I3*1.5)-J3,0),0)</f>
        <v/>
      </c>
      <c r="M3" s="7" t="n">
        <v>3.5</v>
      </c>
      <c r="N3" s="7">
        <f>ROUND(J3*M3,2)</f>
        <v/>
      </c>
    </row>
    <row r="4">
      <c r="A4" s="8" t="inlineStr">
        <is>
          <t>REF-002</t>
        </is>
      </c>
      <c r="B4" s="9" t="inlineStr">
        <is>
          <t>Tóner HP 05A</t>
        </is>
      </c>
      <c r="C4" s="8" t="inlineStr">
        <is>
          <t>Oficina</t>
        </is>
      </c>
      <c r="D4" s="10" t="n">
        <v>8</v>
      </c>
      <c r="E4" s="10" t="n">
        <v>7</v>
      </c>
      <c r="F4" s="10" t="n">
        <v>15</v>
      </c>
      <c r="G4" s="10" t="n">
        <v>10</v>
      </c>
      <c r="H4" s="10">
        <f>ROUND((F4*G4)-(D4*E4),0)</f>
        <v/>
      </c>
      <c r="I4" s="10">
        <f>ROUND((D4*E4)+H4,0)</f>
        <v/>
      </c>
      <c r="J4" s="6" t="n">
        <v>20</v>
      </c>
      <c r="K4" s="8">
        <f>IF(J4&lt;=I4,"PEDIR","OK")</f>
        <v/>
      </c>
      <c r="L4" s="10">
        <f>IF(K4="PEDIR",ROUND((I4*1.5)-J4,0),0)</f>
        <v/>
      </c>
      <c r="M4" s="11" t="n">
        <v>45</v>
      </c>
      <c r="N4" s="11">
        <f>ROUND(J4*M4,2)</f>
        <v/>
      </c>
    </row>
    <row r="5">
      <c r="A5" s="3" t="inlineStr">
        <is>
          <t>REF-003</t>
        </is>
      </c>
      <c r="B5" s="4" t="inlineStr">
        <is>
          <t>Bolígrafos BIC</t>
        </is>
      </c>
      <c r="C5" s="3" t="inlineStr">
        <is>
          <t>Oficina</t>
        </is>
      </c>
      <c r="D5" s="5" t="n">
        <v>60</v>
      </c>
      <c r="E5" s="5" t="n">
        <v>4</v>
      </c>
      <c r="F5" s="5" t="n">
        <v>90</v>
      </c>
      <c r="G5" s="5" t="n">
        <v>6</v>
      </c>
      <c r="H5" s="5">
        <f>ROUND((F5*G5)-(D5*E5),0)</f>
        <v/>
      </c>
      <c r="I5" s="5">
        <f>ROUND((D5*E5)+H5,0)</f>
        <v/>
      </c>
      <c r="J5" s="6" t="n">
        <v>150</v>
      </c>
      <c r="K5" s="3">
        <f>IF(J5&lt;=I5,"PEDIR","OK")</f>
        <v/>
      </c>
      <c r="L5" s="5">
        <f>IF(K5="PEDIR",ROUND((I5*1.5)-J5,0),0)</f>
        <v/>
      </c>
      <c r="M5" s="7" t="n">
        <v>0.35</v>
      </c>
      <c r="N5" s="7">
        <f>ROUND(J5*M5,2)</f>
        <v/>
      </c>
    </row>
    <row r="6">
      <c r="A6" s="8" t="inlineStr">
        <is>
          <t>REF-004</t>
        </is>
      </c>
      <c r="B6" s="9" t="inlineStr">
        <is>
          <t>Silla ergonómica</t>
        </is>
      </c>
      <c r="C6" s="8" t="inlineStr">
        <is>
          <t>Mobiliario</t>
        </is>
      </c>
      <c r="D6" s="10" t="n">
        <v>3</v>
      </c>
      <c r="E6" s="10" t="n">
        <v>15</v>
      </c>
      <c r="F6" s="10" t="n">
        <v>6</v>
      </c>
      <c r="G6" s="10" t="n">
        <v>20</v>
      </c>
      <c r="H6" s="10">
        <f>ROUND((F6*G6)-(D6*E6),0)</f>
        <v/>
      </c>
      <c r="I6" s="10">
        <f>ROUND((D6*E6)+H6,0)</f>
        <v/>
      </c>
      <c r="J6" s="6" t="n">
        <v>10</v>
      </c>
      <c r="K6" s="8">
        <f>IF(J6&lt;=I6,"PEDIR","OK")</f>
        <v/>
      </c>
      <c r="L6" s="10">
        <f>IF(K6="PEDIR",ROUND((I6*1.5)-J6,0),0)</f>
        <v/>
      </c>
      <c r="M6" s="11" t="n">
        <v>120</v>
      </c>
      <c r="N6" s="11">
        <f>ROUND(J6*M6,2)</f>
        <v/>
      </c>
    </row>
    <row r="7">
      <c r="A7" s="3" t="inlineStr">
        <is>
          <t>REF-005</t>
        </is>
      </c>
      <c r="B7" s="4" t="inlineStr">
        <is>
          <t>Monitor 24 pulgadas</t>
        </is>
      </c>
      <c r="C7" s="3" t="inlineStr">
        <is>
          <t>Electrónica</t>
        </is>
      </c>
      <c r="D7" s="5" t="n">
        <v>5</v>
      </c>
      <c r="E7" s="5" t="n">
        <v>12</v>
      </c>
      <c r="F7" s="5" t="n">
        <v>9</v>
      </c>
      <c r="G7" s="5" t="n">
        <v>18</v>
      </c>
      <c r="H7" s="5">
        <f>ROUND((F7*G7)-(D7*E7),0)</f>
        <v/>
      </c>
      <c r="I7" s="5">
        <f>ROUND((D7*E7)+H7,0)</f>
        <v/>
      </c>
      <c r="J7" s="6" t="n">
        <v>8</v>
      </c>
      <c r="K7" s="3">
        <f>IF(J7&lt;=I7,"PEDIR","OK")</f>
        <v/>
      </c>
      <c r="L7" s="5">
        <f>IF(K7="PEDIR",ROUND((I7*1.5)-J7,0),0)</f>
        <v/>
      </c>
      <c r="M7" s="7" t="n">
        <v>145</v>
      </c>
      <c r="N7" s="7">
        <f>ROUND(J7*M7,2)</f>
        <v/>
      </c>
    </row>
    <row r="8">
      <c r="A8" s="8" t="inlineStr">
        <is>
          <t>REF-006</t>
        </is>
      </c>
      <c r="B8" s="9" t="inlineStr">
        <is>
          <t>Ratón inalámbrico</t>
        </is>
      </c>
      <c r="C8" s="8" t="inlineStr">
        <is>
          <t>Electrónica</t>
        </is>
      </c>
      <c r="D8" s="10" t="n">
        <v>12</v>
      </c>
      <c r="E8" s="10" t="n">
        <v>10</v>
      </c>
      <c r="F8" s="10" t="n">
        <v>20</v>
      </c>
      <c r="G8" s="10" t="n">
        <v>14</v>
      </c>
      <c r="H8" s="10">
        <f>ROUND((F8*G8)-(D8*E8),0)</f>
        <v/>
      </c>
      <c r="I8" s="10">
        <f>ROUND((D8*E8)+H8,0)</f>
        <v/>
      </c>
      <c r="J8" s="6" t="n">
        <v>25</v>
      </c>
      <c r="K8" s="8">
        <f>IF(J8&lt;=I8,"PEDIR","OK")</f>
        <v/>
      </c>
      <c r="L8" s="10">
        <f>IF(K8="PEDIR",ROUND((I8*1.5)-J8,0),0)</f>
        <v/>
      </c>
      <c r="M8" s="11" t="n">
        <v>15</v>
      </c>
      <c r="N8" s="11">
        <f>ROUND(J8*M8,2)</f>
        <v/>
      </c>
    </row>
    <row r="9">
      <c r="A9" s="3" t="inlineStr">
        <is>
          <t>REF-007</t>
        </is>
      </c>
      <c r="B9" s="4" t="inlineStr">
        <is>
          <t>Cajas de cartón</t>
        </is>
      </c>
      <c r="C9" s="3" t="inlineStr">
        <is>
          <t>Almacén</t>
        </is>
      </c>
      <c r="D9" s="5" t="n">
        <v>40</v>
      </c>
      <c r="E9" s="5" t="n">
        <v>6</v>
      </c>
      <c r="F9" s="5" t="n">
        <v>65</v>
      </c>
      <c r="G9" s="5" t="n">
        <v>9</v>
      </c>
      <c r="H9" s="5">
        <f>ROUND((F9*G9)-(D9*E9),0)</f>
        <v/>
      </c>
      <c r="I9" s="5">
        <f>ROUND((D9*E9)+H9,0)</f>
        <v/>
      </c>
      <c r="J9" s="6" t="n">
        <v>90</v>
      </c>
      <c r="K9" s="3">
        <f>IF(J9&lt;=I9,"PEDIR","OK")</f>
        <v/>
      </c>
      <c r="L9" s="5">
        <f>IF(K9="PEDIR",ROUND((I9*1.5)-J9,0),0)</f>
        <v/>
      </c>
      <c r="M9" s="7" t="n">
        <v>0.8</v>
      </c>
      <c r="N9" s="7">
        <f>ROUND(J9*M9,2)</f>
        <v/>
      </c>
    </row>
    <row r="10">
      <c r="A10" s="8" t="inlineStr">
        <is>
          <t>REF-008</t>
        </is>
      </c>
      <c r="B10" s="9" t="inlineStr">
        <is>
          <t>Cinta adhesiva</t>
        </is>
      </c>
      <c r="C10" s="8" t="inlineStr">
        <is>
          <t>Almacén</t>
        </is>
      </c>
      <c r="D10" s="10" t="n">
        <v>25</v>
      </c>
      <c r="E10" s="10" t="n">
        <v>5</v>
      </c>
      <c r="F10" s="10" t="n">
        <v>40</v>
      </c>
      <c r="G10" s="10" t="n">
        <v>7</v>
      </c>
      <c r="H10" s="10">
        <f>ROUND((F10*G10)-(D10*E10),0)</f>
        <v/>
      </c>
      <c r="I10" s="10">
        <f>ROUND((D10*E10)+H10,0)</f>
        <v/>
      </c>
      <c r="J10" s="6" t="n">
        <v>30</v>
      </c>
      <c r="K10" s="8">
        <f>IF(J10&lt;=I10,"PEDIR","OK")</f>
        <v/>
      </c>
      <c r="L10" s="10">
        <f>IF(K10="PEDIR",ROUND((I10*1.5)-J10,0),0)</f>
        <v/>
      </c>
      <c r="M10" s="11" t="n">
        <v>1.2</v>
      </c>
      <c r="N10" s="11">
        <f>ROUND(J10*M10,2)</f>
        <v/>
      </c>
    </row>
    <row r="11">
      <c r="A11" s="3" t="inlineStr">
        <is>
          <t>REF-009</t>
        </is>
      </c>
      <c r="B11" s="4" t="inlineStr">
        <is>
          <t>Archivadores</t>
        </is>
      </c>
      <c r="C11" s="3" t="inlineStr">
        <is>
          <t>Oficina</t>
        </is>
      </c>
      <c r="D11" s="5" t="n">
        <v>18</v>
      </c>
      <c r="E11" s="5" t="n">
        <v>6</v>
      </c>
      <c r="F11" s="5" t="n">
        <v>30</v>
      </c>
      <c r="G11" s="5" t="n">
        <v>8</v>
      </c>
      <c r="H11" s="5">
        <f>ROUND((F11*G11)-(D11*E11),0)</f>
        <v/>
      </c>
      <c r="I11" s="5">
        <f>ROUND((D11*E11)+H11,0)</f>
        <v/>
      </c>
      <c r="J11" s="6" t="n">
        <v>12</v>
      </c>
      <c r="K11" s="3">
        <f>IF(J11&lt;=I11,"PEDIR","OK")</f>
        <v/>
      </c>
      <c r="L11" s="5">
        <f>IF(K11="PEDIR",ROUND((I11*1.5)-J11,0),0)</f>
        <v/>
      </c>
      <c r="M11" s="7" t="n">
        <v>4.5</v>
      </c>
      <c r="N11" s="7">
        <f>ROUND(J11*M11,2)</f>
        <v/>
      </c>
    </row>
    <row r="12">
      <c r="A12" s="8" t="inlineStr">
        <is>
          <t>REF-010</t>
        </is>
      </c>
      <c r="B12" s="9" t="inlineStr">
        <is>
          <t>Teclado USB</t>
        </is>
      </c>
      <c r="C12" s="8" t="inlineStr">
        <is>
          <t>Electrónica</t>
        </is>
      </c>
      <c r="D12" s="10" t="n">
        <v>10</v>
      </c>
      <c r="E12" s="10" t="n">
        <v>9</v>
      </c>
      <c r="F12" s="10" t="n">
        <v>18</v>
      </c>
      <c r="G12" s="10" t="n">
        <v>13</v>
      </c>
      <c r="H12" s="10">
        <f>ROUND((F12*G12)-(D12*E12),0)</f>
        <v/>
      </c>
      <c r="I12" s="10">
        <f>ROUND((D12*E12)+H12,0)</f>
        <v/>
      </c>
      <c r="J12" s="6" t="n">
        <v>40</v>
      </c>
      <c r="K12" s="8">
        <f>IF(J12&lt;=I12,"PEDIR","OK")</f>
        <v/>
      </c>
      <c r="L12" s="10">
        <f>IF(K12="PEDIR",ROUND((I12*1.5)-J12,0),0)</f>
        <v/>
      </c>
      <c r="M12" s="11" t="n">
        <v>18</v>
      </c>
      <c r="N12" s="11">
        <f>ROUND(J12*M12,2)</f>
        <v/>
      </c>
    </row>
    <row r="13">
      <c r="A13" s="12" t="inlineStr">
        <is>
          <t>TOTALES</t>
        </is>
      </c>
      <c r="B13" s="17" t="n"/>
      <c r="C13" s="18" t="n"/>
      <c r="D13" s="12" t="n"/>
      <c r="E13" s="12" t="n"/>
      <c r="F13" s="12" t="n"/>
      <c r="G13" s="12" t="n"/>
      <c r="H13" s="12" t="n"/>
      <c r="I13" s="12" t="n"/>
      <c r="J13" s="13">
        <f>SUM(J3:J12)</f>
        <v/>
      </c>
      <c r="K13" s="12" t="n"/>
      <c r="L13" s="13">
        <f>SUM(L3:L12)</f>
        <v/>
      </c>
      <c r="M13" s="12" t="n"/>
      <c r="N13" s="14">
        <f>SUM(N3:N12)</f>
        <v/>
      </c>
    </row>
  </sheetData>
  <mergeCells count="2">
    <mergeCell ref="A1:N1"/>
    <mergeCell ref="A13:C13"/>
  </mergeCells>
  <conditionalFormatting sqref="K3:K12">
    <cfRule type="expression" priority="1" dxfId="0" stopIfTrue="1">
      <formula>K3="PEDIR"</formula>
    </cfRule>
    <cfRule type="expression" priority="2" dxfId="1" stopIfTrue="1">
      <formula>K3="OK"</formula>
    </cfRule>
  </conditionalFormatting>
  <conditionalFormatting sqref="L3:L12">
    <cfRule type="expression" priority="3" dxfId="0" stopIfTrue="1">
      <formula>L3&gt;0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4" customWidth="1" min="3" max="3"/>
    <col width="22" customWidth="1" min="4" max="4"/>
    <col width="14" customWidth="1" min="5" max="5"/>
    <col width="16" customWidth="1" min="6" max="6"/>
  </cols>
  <sheetData>
    <row r="1" ht="28" customHeight="1">
      <c r="A1" s="1" t="inlineStr">
        <is>
          <t>DASHBOARD DE GESTIÓN DE STOCK</t>
        </is>
      </c>
    </row>
    <row r="2"/>
    <row r="3">
      <c r="A3" s="15" t="inlineStr">
        <is>
          <t>INDICADORES CLAVE</t>
        </is>
      </c>
    </row>
    <row r="4">
      <c r="A4" s="16" t="inlineStr">
        <is>
          <t>Nº total de productos</t>
        </is>
      </c>
      <c r="B4" s="17" t="n"/>
      <c r="C4" s="18" t="n"/>
      <c r="D4" s="19">
        <f>COUNTA('Punto de Pedido'!A3:A12)</f>
        <v/>
      </c>
    </row>
    <row r="5">
      <c r="A5" s="20" t="inlineStr">
        <is>
          <t>Productos a pedir (PEDIR)</t>
        </is>
      </c>
      <c r="B5" s="17" t="n"/>
      <c r="C5" s="18" t="n"/>
      <c r="D5" s="21">
        <f>COUNTIF('Punto de Pedido'!K3:K12,"PEDIR")</f>
        <v/>
      </c>
    </row>
    <row r="6">
      <c r="A6" s="16" t="inlineStr">
        <is>
          <t>Valor total del stock (€)</t>
        </is>
      </c>
      <c r="B6" s="17" t="n"/>
      <c r="C6" s="18" t="n"/>
      <c r="D6" s="22">
        <f>SUM('Punto de Pedido'!N3:N12)</f>
        <v/>
      </c>
    </row>
    <row r="7">
      <c r="A7" s="20" t="inlineStr">
        <is>
          <t>Valor de stock pendiente de pedir (€)</t>
        </is>
      </c>
      <c r="B7" s="17" t="n"/>
      <c r="C7" s="18" t="n"/>
      <c r="D7" s="23">
        <f>SUMIF('Punto de Pedido'!K3:K12,"PEDIR",'Punto de Pedido'!N3:N12)</f>
        <v/>
      </c>
    </row>
    <row r="8"/>
    <row r="9">
      <c r="A9" s="15" t="inlineStr">
        <is>
          <t>VALOR DE STOCK POR CATEGORÍA</t>
        </is>
      </c>
      <c r="D9" s="15" t="inlineStr">
        <is>
          <t>STOCK ACTUAL vs PUNTO DE PEDIDO</t>
        </is>
      </c>
    </row>
    <row r="10">
      <c r="A10" s="2" t="inlineStr">
        <is>
          <t>Categoría</t>
        </is>
      </c>
      <c r="B10" s="2" t="inlineStr">
        <is>
          <t>Valor stock (€)</t>
        </is>
      </c>
      <c r="D10" s="2" t="inlineStr">
        <is>
          <t>Producto</t>
        </is>
      </c>
      <c r="E10" s="2" t="inlineStr">
        <is>
          <t>Stock actual</t>
        </is>
      </c>
      <c r="F10" s="2" t="inlineStr">
        <is>
          <t>Punto de pedido</t>
        </is>
      </c>
    </row>
    <row r="11">
      <c r="A11" s="3" t="inlineStr">
        <is>
          <t>Oficina</t>
        </is>
      </c>
      <c r="B11" s="7">
        <f>SUMIF('Punto de Pedido'!C3:C12,A11,'Punto de Pedido'!N3:N12)</f>
        <v/>
      </c>
      <c r="D11" s="4">
        <f>'Punto de Pedido'!B3</f>
        <v/>
      </c>
      <c r="E11" s="3">
        <f>'Punto de Pedido'!J3</f>
        <v/>
      </c>
      <c r="F11" s="3">
        <f>'Punto de Pedido'!I3</f>
        <v/>
      </c>
    </row>
    <row r="12">
      <c r="A12" s="8" t="inlineStr">
        <is>
          <t>Mobiliario</t>
        </is>
      </c>
      <c r="B12" s="11">
        <f>SUMIF('Punto de Pedido'!C3:C12,A12,'Punto de Pedido'!N3:N12)</f>
        <v/>
      </c>
      <c r="D12" s="9">
        <f>'Punto de Pedido'!B4</f>
        <v/>
      </c>
      <c r="E12" s="8">
        <f>'Punto de Pedido'!J4</f>
        <v/>
      </c>
      <c r="F12" s="8">
        <f>'Punto de Pedido'!I4</f>
        <v/>
      </c>
    </row>
    <row r="13">
      <c r="A13" s="3" t="inlineStr">
        <is>
          <t>Electrónica</t>
        </is>
      </c>
      <c r="B13" s="7">
        <f>SUMIF('Punto de Pedido'!C3:C12,A13,'Punto de Pedido'!N3:N12)</f>
        <v/>
      </c>
      <c r="D13" s="4">
        <f>'Punto de Pedido'!B5</f>
        <v/>
      </c>
      <c r="E13" s="3">
        <f>'Punto de Pedido'!J5</f>
        <v/>
      </c>
      <c r="F13" s="3">
        <f>'Punto de Pedido'!I5</f>
        <v/>
      </c>
    </row>
    <row r="14">
      <c r="A14" s="8" t="inlineStr">
        <is>
          <t>Almacén</t>
        </is>
      </c>
      <c r="B14" s="11">
        <f>SUMIF('Punto de Pedido'!C3:C12,A14,'Punto de Pedido'!N3:N12)</f>
        <v/>
      </c>
      <c r="D14" s="9">
        <f>'Punto de Pedido'!B6</f>
        <v/>
      </c>
      <c r="E14" s="8">
        <f>'Punto de Pedido'!J6</f>
        <v/>
      </c>
      <c r="F14" s="8">
        <f>'Punto de Pedido'!I6</f>
        <v/>
      </c>
    </row>
    <row r="15">
      <c r="D15" s="4">
        <f>'Punto de Pedido'!B7</f>
        <v/>
      </c>
      <c r="E15" s="3">
        <f>'Punto de Pedido'!J7</f>
        <v/>
      </c>
      <c r="F15" s="3">
        <f>'Punto de Pedido'!I7</f>
        <v/>
      </c>
    </row>
    <row r="16">
      <c r="D16" s="9">
        <f>'Punto de Pedido'!B8</f>
        <v/>
      </c>
      <c r="E16" s="8">
        <f>'Punto de Pedido'!J8</f>
        <v/>
      </c>
      <c r="F16" s="8">
        <f>'Punto de Pedido'!I8</f>
        <v/>
      </c>
    </row>
    <row r="17">
      <c r="D17" s="4">
        <f>'Punto de Pedido'!B9</f>
        <v/>
      </c>
      <c r="E17" s="3">
        <f>'Punto de Pedido'!J9</f>
        <v/>
      </c>
      <c r="F17" s="3">
        <f>'Punto de Pedido'!I9</f>
        <v/>
      </c>
    </row>
    <row r="18">
      <c r="D18" s="9">
        <f>'Punto de Pedido'!B10</f>
        <v/>
      </c>
      <c r="E18" s="8">
        <f>'Punto de Pedido'!J10</f>
        <v/>
      </c>
      <c r="F18" s="8">
        <f>'Punto de Pedido'!I10</f>
        <v/>
      </c>
    </row>
    <row r="19">
      <c r="D19" s="4">
        <f>'Punto de Pedido'!B11</f>
        <v/>
      </c>
      <c r="E19" s="3">
        <f>'Punto de Pedido'!J11</f>
        <v/>
      </c>
      <c r="F19" s="3">
        <f>'Punto de Pedido'!I11</f>
        <v/>
      </c>
    </row>
    <row r="20">
      <c r="D20" s="9">
        <f>'Punto de Pedido'!B12</f>
        <v/>
      </c>
      <c r="E20" s="8">
        <f>'Punto de Pedido'!J12</f>
        <v/>
      </c>
      <c r="F20" s="8">
        <f>'Punto de Pedido'!I12</f>
        <v/>
      </c>
    </row>
  </sheetData>
  <mergeCells count="8">
    <mergeCell ref="A1:H1"/>
    <mergeCell ref="A3:D3"/>
    <mergeCell ref="A4:C4"/>
    <mergeCell ref="A5:C5"/>
    <mergeCell ref="A6:C6"/>
    <mergeCell ref="A7:C7"/>
    <mergeCell ref="A9:B9"/>
    <mergeCell ref="D9:F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8" customHeight="1">
      <c r="A1" s="1" t="inlineStr">
        <is>
          <t>INSTRUCCIONES DE USO</t>
        </is>
      </c>
    </row>
    <row r="2"/>
    <row r="3" ht="45" customHeight="1">
      <c r="A3" s="24" t="inlineStr">
        <is>
          <t>Objetivo del libro</t>
        </is>
      </c>
      <c r="B3" s="25" t="inlineStr">
        <is>
          <t>Esta plantilla calcula el punto de pedido de stock: el nivel de existencias en el que se debe generar un nuevo pedido para evitar roturas de stock.</t>
        </is>
      </c>
    </row>
    <row r="4" ht="45" customHeight="1">
      <c r="A4" s="24" t="inlineStr">
        <is>
          <t>Hoja 'Punto de Pedido'</t>
        </is>
      </c>
      <c r="B4" s="25" t="inlineStr">
        <is>
          <t>Contiene el listado de productos con su demanda, plazos de entrega, stock de seguridad y el punto de pedido calculado automáticamente.</t>
        </is>
      </c>
    </row>
    <row r="5" ht="45" customHeight="1">
      <c r="A5" s="24" t="inlineStr">
        <is>
          <t>Demanda media diaria</t>
        </is>
      </c>
      <c r="B5" s="25" t="inlineStr">
        <is>
          <t>Unidades que se venden o consumen de media cada día en condiciones normales (celda editable, fondo amarillo pálido).</t>
        </is>
      </c>
    </row>
    <row r="6" ht="45" customHeight="1">
      <c r="A6" s="24" t="inlineStr">
        <is>
          <t>Plazo de entrega medio</t>
        </is>
      </c>
      <c r="B6" s="25" t="inlineStr">
        <is>
          <t>Número de días habituales que tarda el proveedor en servir el pedido desde que se solicita.</t>
        </is>
      </c>
    </row>
    <row r="7" ht="45" customHeight="1">
      <c r="A7" s="24" t="inlineStr">
        <is>
          <t>Demanda máxima diaria</t>
        </is>
      </c>
      <c r="B7" s="25" t="inlineStr">
        <is>
          <t>Unidades vendidas en el día de mayor demanda (pico de ventas).</t>
        </is>
      </c>
    </row>
    <row r="8" ht="45" customHeight="1">
      <c r="A8" s="24" t="inlineStr">
        <is>
          <t>Plazo de entrega máximo</t>
        </is>
      </c>
      <c r="B8" s="25" t="inlineStr">
        <is>
          <t>Días del retraso máximo que puede sufrir el proveedor en una entrega.</t>
        </is>
      </c>
    </row>
    <row r="9" ht="45" customHeight="1">
      <c r="A9" s="24" t="inlineStr">
        <is>
          <t>Stock de seguridad</t>
        </is>
      </c>
      <c r="B9" s="25">
        <f>(Demanda máxima x Plazo máximo) - (Demanda media x Plazo medio). Es el colchón de existencias para cubrir imprevistos.</f>
        <v/>
      </c>
    </row>
    <row r="10" ht="45" customHeight="1">
      <c r="A10" s="24" t="inlineStr">
        <is>
          <t>Punto de pedido</t>
        </is>
      </c>
      <c r="B10" s="25">
        <f>(Demanda media x Plazo entrega) + Stock de seguridad. Cuando el stock actual llega a este nivel, hay que pedir.</f>
        <v/>
      </c>
    </row>
    <row r="11" ht="45" customHeight="1">
      <c r="A11" s="24" t="inlineStr">
        <is>
          <t>Columna Estado</t>
        </is>
      </c>
      <c r="B11" s="25" t="inlineStr">
        <is>
          <t>Indica automáticamente 'PEDIR' si el stock actual es igual o inferior al punto de pedido, u 'OK' si todavía hay margen.</t>
        </is>
      </c>
    </row>
    <row r="12" ht="45" customHeight="1">
      <c r="A12" s="24" t="inlineStr">
        <is>
          <t>Cantidad a pedir</t>
        </is>
      </c>
      <c r="B12" s="25" t="inlineStr">
        <is>
          <t>Sugerencia automática de unidades a solicitar cuando el estado es 'PEDIR', calculada como 1,5 veces el punto de pedido menos el stock actual.</t>
        </is>
      </c>
    </row>
    <row r="13" ht="45" customHeight="1">
      <c r="A13" s="24" t="inlineStr">
        <is>
          <t>Hoja 'Dashboard'</t>
        </is>
      </c>
      <c r="B13" s="25" t="inlineStr">
        <is>
          <t>Muestra los indicadores clave (KPI), el valor de stock por categoría (gráfico circular) y la comparativa de stock actual frente al punto de pedido (gráfico de barras).</t>
        </is>
      </c>
    </row>
    <row r="14" ht="45" customHeight="1">
      <c r="A14" s="24" t="inlineStr">
        <is>
          <t>Actualizar datos</t>
        </is>
      </c>
      <c r="B14" s="25" t="inlineStr">
        <is>
          <t>Solo debes modificar las columnas de entrada (fondo amarillo pálido): demanda, plazos, stock actual y coste unitario. El resto se recalcula solo.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2026-07-21T15:08:09Z</dcterms:created>
  <dcterms:modified xmlns:dcterms="http://purl.org/dc/terms/" xmlns:xsi="http://www.w3.org/2001/XMLSchema-instance" xsi:type="dcterms:W3CDTF">2026-07-21T15:08:09Z</dcterms:modified>
</cp:coreProperties>
</file>