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" sheetId="1" state="visible" r:id="rId1"/>
    <sheet xmlns:r="http://schemas.openxmlformats.org/officeDocument/2006/relationships" name="Calendario reposición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0" hidden="1">'Inventario'!$A$1:$U$101</definedName>
    <definedName name="_xlnm._FilterDatabase" localSheetId="1" hidden="1">'Calendario reposición'!$A$1:$L$101</definedName>
    <definedName name="_xlnm._FilterDatabase" localSheetId="3" hidden="1">'Instrucciones'!$A$3:$B$14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5">
    <numFmt numFmtId="164" formatCode="#.##0"/>
    <numFmt numFmtId="165" formatCode="#.##0,0"/>
    <numFmt numFmtId="166" formatCode="dd/mm/yyyy"/>
    <numFmt numFmtId="167" formatCode="#.##0,00&quot; €&quot;"/>
    <numFmt numFmtId="168" formatCode="0,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DC2626"/>
      <sz val="10"/>
    </font>
    <font>
      <name val="Calibri"/>
      <b val="1"/>
      <color rgb="000F172A"/>
      <sz val="12"/>
    </font>
    <font>
      <name val="Calibri"/>
      <b val="1"/>
      <color rgb="00FFFFFF"/>
      <sz val="14"/>
    </font>
    <font>
      <name val="Calibri"/>
      <b val="1"/>
      <color rgb="0016A34A"/>
      <sz val="10"/>
    </font>
    <font>
      <name val="Calibri"/>
      <b val="1"/>
      <color rgb="000F172A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FEE2E2"/>
      </patternFill>
    </fill>
    <fill>
      <patternFill patternType="solid">
        <fgColor rgb="00DCFCE7"/>
      </patternFill>
    </fill>
    <fill>
      <patternFill patternType="solid">
        <fgColor rgb="00FEF3C7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168" fontId="2" fillId="4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  <xf numFmtId="168" fontId="2" fillId="5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4" fontId="3" fillId="7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left" vertical="center" wrapText="1"/>
    </xf>
    <xf numFmtId="164" fontId="4" fillId="8" borderId="1" applyAlignment="1" pivotButton="0" quotePrefix="0" xfId="0">
      <alignment horizontal="center" vertical="center" wrapText="1"/>
    </xf>
    <xf numFmtId="167" fontId="4" fillId="8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168" fontId="4" fillId="8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7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168" fontId="2" fillId="4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  <xf numFmtId="168" fontId="2" fillId="5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center" vertical="center" wrapText="1"/>
    </xf>
    <xf numFmtId="164" fontId="4" fillId="8" borderId="1" applyAlignment="1" pivotButton="0" quotePrefix="0" xfId="0">
      <alignment horizontal="center" vertical="center" wrapText="1"/>
    </xf>
    <xf numFmtId="167" fontId="4" fillId="8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8" fontId="4" fillId="8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color rgb="001F2937"/>
        <sz val="10"/>
      </font>
      <fill>
        <patternFill patternType="solid">
          <fgColor rgb="00FEF3C7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Unidades a pedir por producto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'Inventario'!N1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'Inventario'!$B$2:$B$101</f>
            </numRef>
          </cat>
          <val>
            <numRef>
              <f>'Inventario'!$N$2:$N$101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Producto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productos por estado</a:t>
            </a:r>
          </a:p>
        </rich>
      </tx>
    </title>
    <plotArea>
      <pieChart>
        <varyColors val="1"/>
        <ser>
          <idx val="0"/>
          <order val="0"/>
          <tx>
            <strRef>
              <f>'Resumen'!B11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'Resumen'!$A$12:$A$14</f>
            </numRef>
          </cat>
          <val>
            <numRef>
              <f>'Resumen'!$B$12:$B$14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del stock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'Resumen'!B18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'Resumen'!$A$19:$A$24</f>
            </numRef>
          </cat>
          <val>
            <numRef>
              <f>'Resumen'!$B$19:$B$24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Categoría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del stock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9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26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6" customWidth="1" min="3" max="3"/>
    <col width="25" customWidth="1" min="4" max="4"/>
    <col width="18" customWidth="1" min="5" max="5"/>
    <col width="16" customWidth="1" min="6" max="6"/>
    <col width="13" customWidth="1" min="7" max="7"/>
    <col width="13" customWidth="1" min="8" max="8"/>
    <col width="14" customWidth="1" min="9" max="9"/>
    <col width="18" customWidth="1" min="10" max="10"/>
    <col width="19" customWidth="1" min="11" max="11"/>
    <col width="17" customWidth="1" min="12" max="12"/>
    <col width="15" customWidth="1" min="13" max="13"/>
    <col width="16" customWidth="1" min="14" max="14"/>
    <col width="13" customWidth="1" min="15" max="15"/>
    <col width="20" customWidth="1" min="16" max="16"/>
    <col width="20" customWidth="1" min="17" max="17"/>
    <col width="23" customWidth="1" min="18" max="18"/>
    <col width="17" customWidth="1" min="19" max="19"/>
    <col width="17" customWidth="1" min="20" max="20"/>
    <col width="19" customWidth="1" min="21" max="21"/>
  </cols>
  <sheetData>
    <row r="1" ht="34" customHeight="1">
      <c r="A1" s="1" t="inlineStr">
        <is>
          <t>ID producto</t>
        </is>
      </c>
      <c r="B1" s="1" t="inlineStr">
        <is>
          <t>Producto</t>
        </is>
      </c>
      <c r="C1" s="1" t="inlineStr">
        <is>
          <t>Categoría</t>
        </is>
      </c>
      <c r="D1" s="1" t="inlineStr">
        <is>
          <t>Proveedor</t>
        </is>
      </c>
      <c r="E1" s="1" t="inlineStr">
        <is>
          <t>Ciudad proveedor</t>
        </is>
      </c>
      <c r="F1" s="1" t="inlineStr">
        <is>
          <t>Responsable</t>
        </is>
      </c>
      <c r="G1" s="1" t="inlineStr">
        <is>
          <t>Stock actual</t>
        </is>
      </c>
      <c r="H1" s="1" t="inlineStr">
        <is>
          <t>Stock mínimo</t>
        </is>
      </c>
      <c r="I1" s="1" t="inlineStr">
        <is>
          <t>Stock objetivo</t>
        </is>
      </c>
      <c r="J1" s="1" t="inlineStr">
        <is>
          <t>Ventas medias diarias</t>
        </is>
      </c>
      <c r="K1" s="1" t="inlineStr">
        <is>
          <t>Días de plazo proveedor</t>
        </is>
      </c>
      <c r="L1" s="1" t="inlineStr">
        <is>
          <t>Stock de seguridad</t>
        </is>
      </c>
      <c r="M1" s="1" t="inlineStr">
        <is>
          <t>Punto de pedido</t>
        </is>
      </c>
      <c r="N1" s="1" t="inlineStr">
        <is>
          <t>Unidades a pedir</t>
        </is>
      </c>
      <c r="O1" s="1" t="inlineStr">
        <is>
          <t>Estado</t>
        </is>
      </c>
      <c r="P1" s="1" t="inlineStr">
        <is>
          <t>Fecha de última recepción</t>
        </is>
      </c>
      <c r="Q1" s="1" t="inlineStr">
        <is>
          <t>Fecha prevista de pedido</t>
        </is>
      </c>
      <c r="R1" s="1" t="inlineStr">
        <is>
          <t>Fecha prevista de recepción</t>
        </is>
      </c>
      <c r="S1" s="1" t="inlineStr">
        <is>
          <t>Coste unitario (€)</t>
        </is>
      </c>
      <c r="T1" s="1" t="inlineStr">
        <is>
          <t>Valor stock (€)</t>
        </is>
      </c>
      <c r="U1" s="1" t="inlineStr">
        <is>
          <t>% cobertura objetivo</t>
        </is>
      </c>
    </row>
    <row r="2">
      <c r="A2" s="2" t="inlineStr">
        <is>
          <t>PRD-001</t>
        </is>
      </c>
      <c r="B2" s="3" t="inlineStr">
        <is>
          <t>Auriculares Bluetooth</t>
        </is>
      </c>
      <c r="C2" s="3" t="inlineStr">
        <is>
          <t>Tecnología</t>
        </is>
      </c>
      <c r="D2" s="3" t="inlineStr">
        <is>
          <t>Tecno Iberia</t>
        </is>
      </c>
      <c r="E2" s="3" t="inlineStr">
        <is>
          <t>Madrid</t>
        </is>
      </c>
      <c r="F2" s="3" t="inlineStr">
        <is>
          <t>Lucía</t>
        </is>
      </c>
      <c r="G2" s="36" t="n">
        <v>18</v>
      </c>
      <c r="H2" s="36" t="n">
        <v>20</v>
      </c>
      <c r="I2" s="36" t="n">
        <v>60</v>
      </c>
      <c r="J2" s="37" t="n">
        <v>5</v>
      </c>
      <c r="K2" s="36" t="n">
        <v>7</v>
      </c>
      <c r="L2" s="36" t="n">
        <v>10</v>
      </c>
      <c r="M2" s="38">
        <f>IF('Inventario'!$A2="","",'Inventario'!$J2*'Inventario'!$K2+'Inventario'!$L2)</f>
        <v/>
      </c>
      <c r="N2" s="38">
        <f>IF('Inventario'!$A2="","",IF('Inventario'!$G2&lt;='Inventario'!$M2,MAX(0,'Inventario'!$I2-'Inventario'!$G2),0))</f>
        <v/>
      </c>
      <c r="O2" s="7">
        <f>IF('Inventario'!$A2="","",IF('Inventario'!$G2&lt;='Inventario'!$H2,"URGENTE",IF('Inventario'!$G2&lt;='Inventario'!$M2,"REPONER","OK")))</f>
        <v/>
      </c>
      <c r="P2" s="39" t="n">
        <v>46218</v>
      </c>
      <c r="Q2" s="40">
        <f>IF('Inventario'!$A2="","",IF('Inventario'!$N2&gt;0,TODAY(),""))</f>
        <v/>
      </c>
      <c r="R2" s="40">
        <f>IF('Inventario'!$A2="","",IF('Inventario'!$Q2&lt;&gt;"",'Inventario'!$Q2+'Inventario'!$K2,""))</f>
        <v/>
      </c>
      <c r="S2" s="41" t="n">
        <v>34.9</v>
      </c>
      <c r="T2" s="42">
        <f>IF('Inventario'!$A2="","",'Inventario'!$G2*'Inventario'!$S2)</f>
        <v/>
      </c>
      <c r="U2" s="43">
        <f>IF('Inventario'!$A2="","",IFERROR('Inventario'!$G2/'Inventario'!$I2,0))</f>
        <v/>
      </c>
    </row>
    <row r="3">
      <c r="A3" s="2" t="inlineStr">
        <is>
          <t>PRD-002</t>
        </is>
      </c>
      <c r="B3" s="3" t="inlineStr">
        <is>
          <t>Teclado inalámbrico</t>
        </is>
      </c>
      <c r="C3" s="3" t="inlineStr">
        <is>
          <t>Tecnología</t>
        </is>
      </c>
      <c r="D3" s="3" t="inlineStr">
        <is>
          <t>Oficina Digital</t>
        </is>
      </c>
      <c r="E3" s="3" t="inlineStr">
        <is>
          <t>Barcelona</t>
        </is>
      </c>
      <c r="F3" s="3" t="inlineStr">
        <is>
          <t>Martín</t>
        </is>
      </c>
      <c r="G3" s="36" t="n">
        <v>40</v>
      </c>
      <c r="H3" s="36" t="n">
        <v>15</v>
      </c>
      <c r="I3" s="36" t="n">
        <v>50</v>
      </c>
      <c r="J3" s="37" t="n">
        <v>3</v>
      </c>
      <c r="K3" s="36" t="n">
        <v>5</v>
      </c>
      <c r="L3" s="36" t="n">
        <v>8</v>
      </c>
      <c r="M3" s="44">
        <f>IF('Inventario'!$A3="","",'Inventario'!$J3*'Inventario'!$K3+'Inventario'!$L3)</f>
        <v/>
      </c>
      <c r="N3" s="44">
        <f>IF('Inventario'!$A3="","",IF('Inventario'!$G3&lt;='Inventario'!$M3,MAX(0,'Inventario'!$I3-'Inventario'!$G3),0))</f>
        <v/>
      </c>
      <c r="O3" s="14">
        <f>IF('Inventario'!$A3="","",IF('Inventario'!$G3&lt;='Inventario'!$H3,"URGENTE",IF('Inventario'!$G3&lt;='Inventario'!$M3,"REPONER","OK")))</f>
        <v/>
      </c>
      <c r="P3" s="39" t="n">
        <v>46222</v>
      </c>
      <c r="Q3" s="45">
        <f>IF('Inventario'!$A3="","",IF('Inventario'!$N3&gt;0,TODAY(),""))</f>
        <v/>
      </c>
      <c r="R3" s="45">
        <f>IF('Inventario'!$A3="","",IF('Inventario'!$Q3&lt;&gt;"",'Inventario'!$Q3+'Inventario'!$K3,""))</f>
        <v/>
      </c>
      <c r="S3" s="41" t="n">
        <v>29.5</v>
      </c>
      <c r="T3" s="46">
        <f>IF('Inventario'!$A3="","",'Inventario'!$G3*'Inventario'!$S3)</f>
        <v/>
      </c>
      <c r="U3" s="47">
        <f>IF('Inventario'!$A3="","",IFERROR('Inventario'!$G3/'Inventario'!$I3,0))</f>
        <v/>
      </c>
    </row>
    <row r="4">
      <c r="A4" s="2" t="inlineStr">
        <is>
          <t>PRD-003</t>
        </is>
      </c>
      <c r="B4" s="3" t="inlineStr">
        <is>
          <t>Botellas térmicas</t>
        </is>
      </c>
      <c r="C4" s="3" t="inlineStr">
        <is>
          <t>Hogar</t>
        </is>
      </c>
      <c r="D4" s="3" t="inlineStr">
        <is>
          <t>Hogar Mediterráneo</t>
        </is>
      </c>
      <c r="E4" s="3" t="inlineStr">
        <is>
          <t>Valencia</t>
        </is>
      </c>
      <c r="F4" s="3" t="inlineStr">
        <is>
          <t>Sofía</t>
        </is>
      </c>
      <c r="G4" s="36" t="n">
        <v>25</v>
      </c>
      <c r="H4" s="36" t="n">
        <v>10</v>
      </c>
      <c r="I4" s="36" t="n">
        <v>45</v>
      </c>
      <c r="J4" s="37" t="n">
        <v>4</v>
      </c>
      <c r="K4" s="36" t="n">
        <v>8</v>
      </c>
      <c r="L4" s="36" t="n">
        <v>10</v>
      </c>
      <c r="M4" s="38">
        <f>IF('Inventario'!$A4="","",'Inventario'!$J4*'Inventario'!$K4+'Inventario'!$L4)</f>
        <v/>
      </c>
      <c r="N4" s="38">
        <f>IF('Inventario'!$A4="","",IF('Inventario'!$G4&lt;='Inventario'!$M4,MAX(0,'Inventario'!$I4-'Inventario'!$G4),0))</f>
        <v/>
      </c>
      <c r="O4" s="7">
        <f>IF('Inventario'!$A4="","",IF('Inventario'!$G4&lt;='Inventario'!$H4,"URGENTE",IF('Inventario'!$G4&lt;='Inventario'!$M4,"REPONER","OK")))</f>
        <v/>
      </c>
      <c r="P4" s="39" t="n">
        <v>46226</v>
      </c>
      <c r="Q4" s="40">
        <f>IF('Inventario'!$A4="","",IF('Inventario'!$N4&gt;0,TODAY(),""))</f>
        <v/>
      </c>
      <c r="R4" s="40">
        <f>IF('Inventario'!$A4="","",IF('Inventario'!$Q4&lt;&gt;"",'Inventario'!$Q4+'Inventario'!$K4,""))</f>
        <v/>
      </c>
      <c r="S4" s="41" t="n">
        <v>18.75</v>
      </c>
      <c r="T4" s="42">
        <f>IF('Inventario'!$A4="","",'Inventario'!$G4*'Inventario'!$S4)</f>
        <v/>
      </c>
      <c r="U4" s="43">
        <f>IF('Inventario'!$A4="","",IFERROR('Inventario'!$G4/'Inventario'!$I4,0))</f>
        <v/>
      </c>
    </row>
    <row r="5">
      <c r="A5" s="2" t="inlineStr">
        <is>
          <t>PRD-004</t>
        </is>
      </c>
      <c r="B5" s="3" t="inlineStr">
        <is>
          <t>Mochilas urbanas</t>
        </is>
      </c>
      <c r="C5" s="3" t="inlineStr">
        <is>
          <t>Accesorios</t>
        </is>
      </c>
      <c r="D5" s="3" t="inlineStr">
        <is>
          <t>Equipamiento Sur</t>
        </is>
      </c>
      <c r="E5" s="3" t="inlineStr">
        <is>
          <t>Sevilla</t>
        </is>
      </c>
      <c r="F5" s="3" t="inlineStr">
        <is>
          <t>Hugo</t>
        </is>
      </c>
      <c r="G5" s="36" t="n">
        <v>8</v>
      </c>
      <c r="H5" s="36" t="n">
        <v>10</v>
      </c>
      <c r="I5" s="36" t="n">
        <v>35</v>
      </c>
      <c r="J5" s="37" t="n">
        <v>2</v>
      </c>
      <c r="K5" s="36" t="n">
        <v>10</v>
      </c>
      <c r="L5" s="36" t="n">
        <v>6</v>
      </c>
      <c r="M5" s="44">
        <f>IF('Inventario'!$A5="","",'Inventario'!$J5*'Inventario'!$K5+'Inventario'!$L5)</f>
        <v/>
      </c>
      <c r="N5" s="44">
        <f>IF('Inventario'!$A5="","",IF('Inventario'!$G5&lt;='Inventario'!$M5,MAX(0,'Inventario'!$I5-'Inventario'!$G5),0))</f>
        <v/>
      </c>
      <c r="O5" s="14">
        <f>IF('Inventario'!$A5="","",IF('Inventario'!$G5&lt;='Inventario'!$H5,"URGENTE",IF('Inventario'!$G5&lt;='Inventario'!$M5,"REPONER","OK")))</f>
        <v/>
      </c>
      <c r="P5" s="39" t="n">
        <v>46231</v>
      </c>
      <c r="Q5" s="45">
        <f>IF('Inventario'!$A5="","",IF('Inventario'!$N5&gt;0,TODAY(),""))</f>
        <v/>
      </c>
      <c r="R5" s="45">
        <f>IF('Inventario'!$A5="","",IF('Inventario'!$Q5&lt;&gt;"",'Inventario'!$Q5+'Inventario'!$K5,""))</f>
        <v/>
      </c>
      <c r="S5" s="41" t="n">
        <v>42</v>
      </c>
      <c r="T5" s="46">
        <f>IF('Inventario'!$A5="","",'Inventario'!$G5*'Inventario'!$S5)</f>
        <v/>
      </c>
      <c r="U5" s="47">
        <f>IF('Inventario'!$A5="","",IFERROR('Inventario'!$G5/'Inventario'!$I5,0))</f>
        <v/>
      </c>
    </row>
    <row r="6">
      <c r="A6" s="2" t="inlineStr">
        <is>
          <t>PRD-005</t>
        </is>
      </c>
      <c r="B6" s="3" t="inlineStr">
        <is>
          <t>Cuadernos A5</t>
        </is>
      </c>
      <c r="C6" s="3" t="inlineStr">
        <is>
          <t>Papelería</t>
        </is>
      </c>
      <c r="D6" s="3" t="inlineStr">
        <is>
          <t>Papelería Ebro</t>
        </is>
      </c>
      <c r="E6" s="3" t="inlineStr">
        <is>
          <t>Zaragoza</t>
        </is>
      </c>
      <c r="F6" s="3" t="inlineStr">
        <is>
          <t>Marta</t>
        </is>
      </c>
      <c r="G6" s="36" t="n">
        <v>100</v>
      </c>
      <c r="H6" s="36" t="n">
        <v>40</v>
      </c>
      <c r="I6" s="36" t="n">
        <v>150</v>
      </c>
      <c r="J6" s="37" t="n">
        <v>8</v>
      </c>
      <c r="K6" s="36" t="n">
        <v>4</v>
      </c>
      <c r="L6" s="36" t="n">
        <v>20</v>
      </c>
      <c r="M6" s="38">
        <f>IF('Inventario'!$A6="","",'Inventario'!$J6*'Inventario'!$K6+'Inventario'!$L6)</f>
        <v/>
      </c>
      <c r="N6" s="38">
        <f>IF('Inventario'!$A6="","",IF('Inventario'!$G6&lt;='Inventario'!$M6,MAX(0,'Inventario'!$I6-'Inventario'!$G6),0))</f>
        <v/>
      </c>
      <c r="O6" s="7">
        <f>IF('Inventario'!$A6="","",IF('Inventario'!$G6&lt;='Inventario'!$H6,"URGENTE",IF('Inventario'!$G6&lt;='Inventario'!$M6,"REPONER","OK")))</f>
        <v/>
      </c>
      <c r="P6" s="39" t="n">
        <v>46236</v>
      </c>
      <c r="Q6" s="40">
        <f>IF('Inventario'!$A6="","",IF('Inventario'!$N6&gt;0,TODAY(),""))</f>
        <v/>
      </c>
      <c r="R6" s="40">
        <f>IF('Inventario'!$A6="","",IF('Inventario'!$Q6&lt;&gt;"",'Inventario'!$Q6+'Inventario'!$K6,""))</f>
        <v/>
      </c>
      <c r="S6" s="41" t="n">
        <v>3.2</v>
      </c>
      <c r="T6" s="42">
        <f>IF('Inventario'!$A6="","",'Inventario'!$G6*'Inventario'!$S6)</f>
        <v/>
      </c>
      <c r="U6" s="43">
        <f>IF('Inventario'!$A6="","",IFERROR('Inventario'!$G6/'Inventario'!$I6,0))</f>
        <v/>
      </c>
    </row>
    <row r="7">
      <c r="A7" s="2" t="inlineStr">
        <is>
          <t>PRD-006</t>
        </is>
      </c>
      <c r="B7" s="3" t="inlineStr">
        <is>
          <t>Lámparas LED</t>
        </is>
      </c>
      <c r="C7" s="3" t="inlineStr">
        <is>
          <t>Hogar</t>
        </is>
      </c>
      <c r="D7" s="3" t="inlineStr">
        <is>
          <t>Luz y Diseño</t>
        </is>
      </c>
      <c r="E7" s="3" t="inlineStr">
        <is>
          <t>Málaga</t>
        </is>
      </c>
      <c r="F7" s="3" t="inlineStr">
        <is>
          <t>Pablo</t>
        </is>
      </c>
      <c r="G7" s="36" t="n">
        <v>18</v>
      </c>
      <c r="H7" s="36" t="n">
        <v>15</v>
      </c>
      <c r="I7" s="36" t="n">
        <v>50</v>
      </c>
      <c r="J7" s="37" t="n">
        <v>6</v>
      </c>
      <c r="K7" s="36" t="n">
        <v>6</v>
      </c>
      <c r="L7" s="36" t="n">
        <v>12</v>
      </c>
      <c r="M7" s="44">
        <f>IF('Inventario'!$A7="","",'Inventario'!$J7*'Inventario'!$K7+'Inventario'!$L7)</f>
        <v/>
      </c>
      <c r="N7" s="44">
        <f>IF('Inventario'!$A7="","",IF('Inventario'!$G7&lt;='Inventario'!$M7,MAX(0,'Inventario'!$I7-'Inventario'!$G7),0))</f>
        <v/>
      </c>
      <c r="O7" s="14">
        <f>IF('Inventario'!$A7="","",IF('Inventario'!$G7&lt;='Inventario'!$H7,"URGENTE",IF('Inventario'!$G7&lt;='Inventario'!$M7,"REPONER","OK")))</f>
        <v/>
      </c>
      <c r="P7" s="39" t="n">
        <v>46241</v>
      </c>
      <c r="Q7" s="45">
        <f>IF('Inventario'!$A7="","",IF('Inventario'!$N7&gt;0,TODAY(),""))</f>
        <v/>
      </c>
      <c r="R7" s="45">
        <f>IF('Inventario'!$A7="","",IF('Inventario'!$Q7&lt;&gt;"",'Inventario'!$Q7+'Inventario'!$K7,""))</f>
        <v/>
      </c>
      <c r="S7" s="41" t="n">
        <v>21.9</v>
      </c>
      <c r="T7" s="46">
        <f>IF('Inventario'!$A7="","",'Inventario'!$G7*'Inventario'!$S7)</f>
        <v/>
      </c>
      <c r="U7" s="47">
        <f>IF('Inventario'!$A7="","",IFERROR('Inventario'!$G7/'Inventario'!$I7,0))</f>
        <v/>
      </c>
    </row>
    <row r="8">
      <c r="A8" s="2" t="inlineStr">
        <is>
          <t>PRD-007</t>
        </is>
      </c>
      <c r="B8" s="3" t="inlineStr">
        <is>
          <t>Ratones ergonómicos</t>
        </is>
      </c>
      <c r="C8" s="3" t="inlineStr">
        <is>
          <t>Tecnología</t>
        </is>
      </c>
      <c r="D8" s="3" t="inlineStr">
        <is>
          <t>Norte Informática</t>
        </is>
      </c>
      <c r="E8" s="3" t="inlineStr">
        <is>
          <t>Bilbao</t>
        </is>
      </c>
      <c r="F8" s="3" t="inlineStr">
        <is>
          <t>Carmen</t>
        </is>
      </c>
      <c r="G8" s="36" t="n">
        <v>12</v>
      </c>
      <c r="H8" s="36" t="n">
        <v>12</v>
      </c>
      <c r="I8" s="36" t="n">
        <v>40</v>
      </c>
      <c r="J8" s="37" t="n">
        <v>3</v>
      </c>
      <c r="K8" s="36" t="n">
        <v>7</v>
      </c>
      <c r="L8" s="36" t="n">
        <v>8</v>
      </c>
      <c r="M8" s="38">
        <f>IF('Inventario'!$A8="","",'Inventario'!$J8*'Inventario'!$K8+'Inventario'!$L8)</f>
        <v/>
      </c>
      <c r="N8" s="38">
        <f>IF('Inventario'!$A8="","",IF('Inventario'!$G8&lt;='Inventario'!$M8,MAX(0,'Inventario'!$I8-'Inventario'!$G8),0))</f>
        <v/>
      </c>
      <c r="O8" s="7">
        <f>IF('Inventario'!$A8="","",IF('Inventario'!$G8&lt;='Inventario'!$H8,"URGENTE",IF('Inventario'!$G8&lt;='Inventario'!$M8,"REPONER","OK")))</f>
        <v/>
      </c>
      <c r="P8" s="39" t="n">
        <v>46246</v>
      </c>
      <c r="Q8" s="40">
        <f>IF('Inventario'!$A8="","",IF('Inventario'!$N8&gt;0,TODAY(),""))</f>
        <v/>
      </c>
      <c r="R8" s="40">
        <f>IF('Inventario'!$A8="","",IF('Inventario'!$Q8&lt;&gt;"",'Inventario'!$Q8+'Inventario'!$K8,""))</f>
        <v/>
      </c>
      <c r="S8" s="41" t="n">
        <v>24.5</v>
      </c>
      <c r="T8" s="42">
        <f>IF('Inventario'!$A8="","",'Inventario'!$G8*'Inventario'!$S8)</f>
        <v/>
      </c>
      <c r="U8" s="43">
        <f>IF('Inventario'!$A8="","",IFERROR('Inventario'!$G8/'Inventario'!$I8,0))</f>
        <v/>
      </c>
    </row>
    <row r="9">
      <c r="A9" s="2" t="inlineStr">
        <is>
          <t>PRD-008</t>
        </is>
      </c>
      <c r="B9" s="3" t="inlineStr">
        <is>
          <t>Cables USB-C</t>
        </is>
      </c>
      <c r="C9" s="3" t="inlineStr">
        <is>
          <t>Tecnología</t>
        </is>
      </c>
      <c r="D9" s="3" t="inlineStr">
        <is>
          <t>Conecta Levante</t>
        </is>
      </c>
      <c r="E9" s="3" t="inlineStr">
        <is>
          <t>Murcia</t>
        </is>
      </c>
      <c r="F9" s="3" t="inlineStr">
        <is>
          <t>Javier</t>
        </is>
      </c>
      <c r="G9" s="36" t="n">
        <v>22</v>
      </c>
      <c r="H9" s="36" t="n">
        <v>20</v>
      </c>
      <c r="I9" s="36" t="n">
        <v>100</v>
      </c>
      <c r="J9" s="37" t="n">
        <v>15</v>
      </c>
      <c r="K9" s="36" t="n">
        <v>3</v>
      </c>
      <c r="L9" s="36" t="n">
        <v>20</v>
      </c>
      <c r="M9" s="44">
        <f>IF('Inventario'!$A9="","",'Inventario'!$J9*'Inventario'!$K9+'Inventario'!$L9)</f>
        <v/>
      </c>
      <c r="N9" s="44">
        <f>IF('Inventario'!$A9="","",IF('Inventario'!$G9&lt;='Inventario'!$M9,MAX(0,'Inventario'!$I9-'Inventario'!$G9),0))</f>
        <v/>
      </c>
      <c r="O9" s="14">
        <f>IF('Inventario'!$A9="","",IF('Inventario'!$G9&lt;='Inventario'!$H9,"URGENTE",IF('Inventario'!$G9&lt;='Inventario'!$M9,"REPONER","OK")))</f>
        <v/>
      </c>
      <c r="P9" s="39" t="n">
        <v>46252</v>
      </c>
      <c r="Q9" s="45">
        <f>IF('Inventario'!$A9="","",IF('Inventario'!$N9&gt;0,TODAY(),""))</f>
        <v/>
      </c>
      <c r="R9" s="45">
        <f>IF('Inventario'!$A9="","",IF('Inventario'!$Q9&lt;&gt;"",'Inventario'!$Q9+'Inventario'!$K9,""))</f>
        <v/>
      </c>
      <c r="S9" s="41" t="n">
        <v>8.9</v>
      </c>
      <c r="T9" s="46">
        <f>IF('Inventario'!$A9="","",'Inventario'!$G9*'Inventario'!$S9)</f>
        <v/>
      </c>
      <c r="U9" s="47">
        <f>IF('Inventario'!$A9="","",IFERROR('Inventario'!$G9/'Inventario'!$I9,0))</f>
        <v/>
      </c>
    </row>
    <row r="10">
      <c r="A10" s="2" t="inlineStr">
        <is>
          <t>PRD-009</t>
        </is>
      </c>
      <c r="B10" s="3" t="inlineStr">
        <is>
          <t>Sillas de oficina</t>
        </is>
      </c>
      <c r="C10" s="3" t="inlineStr">
        <is>
          <t>Mobiliario</t>
        </is>
      </c>
      <c r="D10" s="3" t="inlineStr">
        <is>
          <t>Muebles Costa</t>
        </is>
      </c>
      <c r="E10" s="3" t="inlineStr">
        <is>
          <t>Alicante</t>
        </is>
      </c>
      <c r="F10" s="3" t="inlineStr">
        <is>
          <t>Laura</t>
        </is>
      </c>
      <c r="G10" s="36" t="n">
        <v>5</v>
      </c>
      <c r="H10" s="36" t="n">
        <v>5</v>
      </c>
      <c r="I10" s="36" t="n">
        <v>20</v>
      </c>
      <c r="J10" s="37" t="n">
        <v>1</v>
      </c>
      <c r="K10" s="36" t="n">
        <v>14</v>
      </c>
      <c r="L10" s="36" t="n">
        <v>5</v>
      </c>
      <c r="M10" s="38">
        <f>IF('Inventario'!$A10="","",'Inventario'!$J10*'Inventario'!$K10+'Inventario'!$L10)</f>
        <v/>
      </c>
      <c r="N10" s="38">
        <f>IF('Inventario'!$A10="","",IF('Inventario'!$G10&lt;='Inventario'!$M10,MAX(0,'Inventario'!$I10-'Inventario'!$G10),0))</f>
        <v/>
      </c>
      <c r="O10" s="7">
        <f>IF('Inventario'!$A10="","",IF('Inventario'!$G10&lt;='Inventario'!$H10,"URGENTE",IF('Inventario'!$G10&lt;='Inventario'!$M10,"REPONER","OK")))</f>
        <v/>
      </c>
      <c r="P10" s="39" t="n">
        <v>46258</v>
      </c>
      <c r="Q10" s="40">
        <f>IF('Inventario'!$A10="","",IF('Inventario'!$N10&gt;0,TODAY(),""))</f>
        <v/>
      </c>
      <c r="R10" s="40">
        <f>IF('Inventario'!$A10="","",IF('Inventario'!$Q10&lt;&gt;"",'Inventario'!$Q10+'Inventario'!$K10,""))</f>
        <v/>
      </c>
      <c r="S10" s="41" t="n">
        <v>115</v>
      </c>
      <c r="T10" s="42">
        <f>IF('Inventario'!$A10="","",'Inventario'!$G10*'Inventario'!$S10)</f>
        <v/>
      </c>
      <c r="U10" s="43">
        <f>IF('Inventario'!$A10="","",IFERROR('Inventario'!$G10/'Inventario'!$I10,0))</f>
        <v/>
      </c>
    </row>
    <row r="11">
      <c r="A11" s="2" t="inlineStr">
        <is>
          <t>PRD-010</t>
        </is>
      </c>
      <c r="B11" s="3" t="inlineStr">
        <is>
          <t>Organizadores de escritorio</t>
        </is>
      </c>
      <c r="C11" s="3" t="inlineStr">
        <is>
          <t>Oficina</t>
        </is>
      </c>
      <c r="D11" s="3" t="inlineStr">
        <is>
          <t>Ordena S.L.</t>
        </is>
      </c>
      <c r="E11" s="3" t="inlineStr">
        <is>
          <t>Granada</t>
        </is>
      </c>
      <c r="F11" s="3" t="inlineStr">
        <is>
          <t>Álvaro</t>
        </is>
      </c>
      <c r="G11" s="36" t="n">
        <v>35</v>
      </c>
      <c r="H11" s="36" t="n">
        <v>30</v>
      </c>
      <c r="I11" s="36" t="n">
        <v>90</v>
      </c>
      <c r="J11" s="37" t="n">
        <v>5</v>
      </c>
      <c r="K11" s="36" t="n">
        <v>6</v>
      </c>
      <c r="L11" s="36" t="n">
        <v>10</v>
      </c>
      <c r="M11" s="44">
        <f>IF('Inventario'!$A11="","",'Inventario'!$J11*'Inventario'!$K11+'Inventario'!$L11)</f>
        <v/>
      </c>
      <c r="N11" s="44">
        <f>IF('Inventario'!$A11="","",IF('Inventario'!$G11&lt;='Inventario'!$M11,MAX(0,'Inventario'!$I11-'Inventario'!$G11),0))</f>
        <v/>
      </c>
      <c r="O11" s="14">
        <f>IF('Inventario'!$A11="","",IF('Inventario'!$G11&lt;='Inventario'!$H11,"URGENTE",IF('Inventario'!$G11&lt;='Inventario'!$M11,"REPONER","OK")))</f>
        <v/>
      </c>
      <c r="P11" s="39" t="n">
        <v>46264</v>
      </c>
      <c r="Q11" s="45">
        <f>IF('Inventario'!$A11="","",IF('Inventario'!$N11&gt;0,TODAY(),""))</f>
        <v/>
      </c>
      <c r="R11" s="45">
        <f>IF('Inventario'!$A11="","",IF('Inventario'!$Q11&lt;&gt;"",'Inventario'!$Q11+'Inventario'!$K11,""))</f>
        <v/>
      </c>
      <c r="S11" s="41" t="n">
        <v>12.4</v>
      </c>
      <c r="T11" s="46">
        <f>IF('Inventario'!$A11="","",'Inventario'!$G11*'Inventario'!$S11)</f>
        <v/>
      </c>
      <c r="U11" s="47">
        <f>IF('Inventario'!$A11="","",IFERROR('Inventario'!$G11/'Inventario'!$I11,0))</f>
        <v/>
      </c>
    </row>
    <row r="12">
      <c r="A12" s="2" t="n"/>
      <c r="B12" s="3" t="n"/>
      <c r="C12" s="3" t="n"/>
      <c r="D12" s="3" t="n"/>
      <c r="E12" s="3" t="n"/>
      <c r="F12" s="3" t="n"/>
      <c r="G12" s="36" t="n"/>
      <c r="H12" s="36" t="n"/>
      <c r="I12" s="36" t="n"/>
      <c r="J12" s="37" t="n"/>
      <c r="K12" s="36" t="n"/>
      <c r="L12" s="36" t="n"/>
      <c r="M12" s="38">
        <f>IF('Inventario'!$A12="","",'Inventario'!$J12*'Inventario'!$K12+'Inventario'!$L12)</f>
        <v/>
      </c>
      <c r="N12" s="38">
        <f>IF('Inventario'!$A12="","",IF('Inventario'!$G12&lt;='Inventario'!$M12,MAX(0,'Inventario'!$I12-'Inventario'!$G12),0))</f>
        <v/>
      </c>
      <c r="O12" s="7">
        <f>IF('Inventario'!$A12="","",IF('Inventario'!$G12&lt;='Inventario'!$H12,"URGENTE",IF('Inventario'!$G12&lt;='Inventario'!$M12,"REPONER","OK")))</f>
        <v/>
      </c>
      <c r="P12" s="39" t="n"/>
      <c r="Q12" s="40">
        <f>IF('Inventario'!$A12="","",IF('Inventario'!$N12&gt;0,TODAY(),""))</f>
        <v/>
      </c>
      <c r="R12" s="40">
        <f>IF('Inventario'!$A12="","",IF('Inventario'!$Q12&lt;&gt;"",'Inventario'!$Q12+'Inventario'!$K12,""))</f>
        <v/>
      </c>
      <c r="S12" s="41" t="n"/>
      <c r="T12" s="42">
        <f>IF('Inventario'!$A12="","",'Inventario'!$G12*'Inventario'!$S12)</f>
        <v/>
      </c>
      <c r="U12" s="43">
        <f>IF('Inventario'!$A12="","",IFERROR('Inventario'!$G12/'Inventario'!$I12,0))</f>
        <v/>
      </c>
    </row>
    <row r="13">
      <c r="A13" s="2" t="n"/>
      <c r="B13" s="3" t="n"/>
      <c r="C13" s="3" t="n"/>
      <c r="D13" s="3" t="n"/>
      <c r="E13" s="3" t="n"/>
      <c r="F13" s="3" t="n"/>
      <c r="G13" s="36" t="n"/>
      <c r="H13" s="36" t="n"/>
      <c r="I13" s="36" t="n"/>
      <c r="J13" s="37" t="n"/>
      <c r="K13" s="36" t="n"/>
      <c r="L13" s="36" t="n"/>
      <c r="M13" s="44">
        <f>IF('Inventario'!$A13="","",'Inventario'!$J13*'Inventario'!$K13+'Inventario'!$L13)</f>
        <v/>
      </c>
      <c r="N13" s="44">
        <f>IF('Inventario'!$A13="","",IF('Inventario'!$G13&lt;='Inventario'!$M13,MAX(0,'Inventario'!$I13-'Inventario'!$G13),0))</f>
        <v/>
      </c>
      <c r="O13" s="14">
        <f>IF('Inventario'!$A13="","",IF('Inventario'!$G13&lt;='Inventario'!$H13,"URGENTE",IF('Inventario'!$G13&lt;='Inventario'!$M13,"REPONER","OK")))</f>
        <v/>
      </c>
      <c r="P13" s="39" t="n"/>
      <c r="Q13" s="45">
        <f>IF('Inventario'!$A13="","",IF('Inventario'!$N13&gt;0,TODAY(),""))</f>
        <v/>
      </c>
      <c r="R13" s="45">
        <f>IF('Inventario'!$A13="","",IF('Inventario'!$Q13&lt;&gt;"",'Inventario'!$Q13+'Inventario'!$K13,""))</f>
        <v/>
      </c>
      <c r="S13" s="41" t="n"/>
      <c r="T13" s="46">
        <f>IF('Inventario'!$A13="","",'Inventario'!$G13*'Inventario'!$S13)</f>
        <v/>
      </c>
      <c r="U13" s="47">
        <f>IF('Inventario'!$A13="","",IFERROR('Inventario'!$G13/'Inventario'!$I13,0))</f>
        <v/>
      </c>
    </row>
    <row r="14">
      <c r="A14" s="2" t="n"/>
      <c r="B14" s="3" t="n"/>
      <c r="C14" s="3" t="n"/>
      <c r="D14" s="3" t="n"/>
      <c r="E14" s="3" t="n"/>
      <c r="F14" s="3" t="n"/>
      <c r="G14" s="36" t="n"/>
      <c r="H14" s="36" t="n"/>
      <c r="I14" s="36" t="n"/>
      <c r="J14" s="37" t="n"/>
      <c r="K14" s="36" t="n"/>
      <c r="L14" s="36" t="n"/>
      <c r="M14" s="38">
        <f>IF('Inventario'!$A14="","",'Inventario'!$J14*'Inventario'!$K14+'Inventario'!$L14)</f>
        <v/>
      </c>
      <c r="N14" s="38">
        <f>IF('Inventario'!$A14="","",IF('Inventario'!$G14&lt;='Inventario'!$M14,MAX(0,'Inventario'!$I14-'Inventario'!$G14),0))</f>
        <v/>
      </c>
      <c r="O14" s="7">
        <f>IF('Inventario'!$A14="","",IF('Inventario'!$G14&lt;='Inventario'!$H14,"URGENTE",IF('Inventario'!$G14&lt;='Inventario'!$M14,"REPONER","OK")))</f>
        <v/>
      </c>
      <c r="P14" s="39" t="n"/>
      <c r="Q14" s="40">
        <f>IF('Inventario'!$A14="","",IF('Inventario'!$N14&gt;0,TODAY(),""))</f>
        <v/>
      </c>
      <c r="R14" s="40">
        <f>IF('Inventario'!$A14="","",IF('Inventario'!$Q14&lt;&gt;"",'Inventario'!$Q14+'Inventario'!$K14,""))</f>
        <v/>
      </c>
      <c r="S14" s="41" t="n"/>
      <c r="T14" s="42">
        <f>IF('Inventario'!$A14="","",'Inventario'!$G14*'Inventario'!$S14)</f>
        <v/>
      </c>
      <c r="U14" s="43">
        <f>IF('Inventario'!$A14="","",IFERROR('Inventario'!$G14/'Inventario'!$I14,0))</f>
        <v/>
      </c>
    </row>
    <row r="15">
      <c r="A15" s="2" t="n"/>
      <c r="B15" s="3" t="n"/>
      <c r="C15" s="3" t="n"/>
      <c r="D15" s="3" t="n"/>
      <c r="E15" s="3" t="n"/>
      <c r="F15" s="3" t="n"/>
      <c r="G15" s="36" t="n"/>
      <c r="H15" s="36" t="n"/>
      <c r="I15" s="36" t="n"/>
      <c r="J15" s="37" t="n"/>
      <c r="K15" s="36" t="n"/>
      <c r="L15" s="36" t="n"/>
      <c r="M15" s="44">
        <f>IF('Inventario'!$A15="","",'Inventario'!$J15*'Inventario'!$K15+'Inventario'!$L15)</f>
        <v/>
      </c>
      <c r="N15" s="44">
        <f>IF('Inventario'!$A15="","",IF('Inventario'!$G15&lt;='Inventario'!$M15,MAX(0,'Inventario'!$I15-'Inventario'!$G15),0))</f>
        <v/>
      </c>
      <c r="O15" s="14">
        <f>IF('Inventario'!$A15="","",IF('Inventario'!$G15&lt;='Inventario'!$H15,"URGENTE",IF('Inventario'!$G15&lt;='Inventario'!$M15,"REPONER","OK")))</f>
        <v/>
      </c>
      <c r="P15" s="39" t="n"/>
      <c r="Q15" s="45">
        <f>IF('Inventario'!$A15="","",IF('Inventario'!$N15&gt;0,TODAY(),""))</f>
        <v/>
      </c>
      <c r="R15" s="45">
        <f>IF('Inventario'!$A15="","",IF('Inventario'!$Q15&lt;&gt;"",'Inventario'!$Q15+'Inventario'!$K15,""))</f>
        <v/>
      </c>
      <c r="S15" s="41" t="n"/>
      <c r="T15" s="46">
        <f>IF('Inventario'!$A15="","",'Inventario'!$G15*'Inventario'!$S15)</f>
        <v/>
      </c>
      <c r="U15" s="47">
        <f>IF('Inventario'!$A15="","",IFERROR('Inventario'!$G15/'Inventario'!$I15,0))</f>
        <v/>
      </c>
    </row>
    <row r="16">
      <c r="A16" s="2" t="n"/>
      <c r="B16" s="3" t="n"/>
      <c r="C16" s="3" t="n"/>
      <c r="D16" s="3" t="n"/>
      <c r="E16" s="3" t="n"/>
      <c r="F16" s="3" t="n"/>
      <c r="G16" s="36" t="n"/>
      <c r="H16" s="36" t="n"/>
      <c r="I16" s="36" t="n"/>
      <c r="J16" s="37" t="n"/>
      <c r="K16" s="36" t="n"/>
      <c r="L16" s="36" t="n"/>
      <c r="M16" s="38">
        <f>IF('Inventario'!$A16="","",'Inventario'!$J16*'Inventario'!$K16+'Inventario'!$L16)</f>
        <v/>
      </c>
      <c r="N16" s="38">
        <f>IF('Inventario'!$A16="","",IF('Inventario'!$G16&lt;='Inventario'!$M16,MAX(0,'Inventario'!$I16-'Inventario'!$G16),0))</f>
        <v/>
      </c>
      <c r="O16" s="7">
        <f>IF('Inventario'!$A16="","",IF('Inventario'!$G16&lt;='Inventario'!$H16,"URGENTE",IF('Inventario'!$G16&lt;='Inventario'!$M16,"REPONER","OK")))</f>
        <v/>
      </c>
      <c r="P16" s="39" t="n"/>
      <c r="Q16" s="40">
        <f>IF('Inventario'!$A16="","",IF('Inventario'!$N16&gt;0,TODAY(),""))</f>
        <v/>
      </c>
      <c r="R16" s="40">
        <f>IF('Inventario'!$A16="","",IF('Inventario'!$Q16&lt;&gt;"",'Inventario'!$Q16+'Inventario'!$K16,""))</f>
        <v/>
      </c>
      <c r="S16" s="41" t="n"/>
      <c r="T16" s="42">
        <f>IF('Inventario'!$A16="","",'Inventario'!$G16*'Inventario'!$S16)</f>
        <v/>
      </c>
      <c r="U16" s="43">
        <f>IF('Inventario'!$A16="","",IFERROR('Inventario'!$G16/'Inventario'!$I16,0))</f>
        <v/>
      </c>
    </row>
    <row r="17">
      <c r="A17" s="2" t="n"/>
      <c r="B17" s="3" t="n"/>
      <c r="C17" s="3" t="n"/>
      <c r="D17" s="3" t="n"/>
      <c r="E17" s="3" t="n"/>
      <c r="F17" s="3" t="n"/>
      <c r="G17" s="36" t="n"/>
      <c r="H17" s="36" t="n"/>
      <c r="I17" s="36" t="n"/>
      <c r="J17" s="37" t="n"/>
      <c r="K17" s="36" t="n"/>
      <c r="L17" s="36" t="n"/>
      <c r="M17" s="44">
        <f>IF('Inventario'!$A17="","",'Inventario'!$J17*'Inventario'!$K17+'Inventario'!$L17)</f>
        <v/>
      </c>
      <c r="N17" s="44">
        <f>IF('Inventario'!$A17="","",IF('Inventario'!$G17&lt;='Inventario'!$M17,MAX(0,'Inventario'!$I17-'Inventario'!$G17),0))</f>
        <v/>
      </c>
      <c r="O17" s="14">
        <f>IF('Inventario'!$A17="","",IF('Inventario'!$G17&lt;='Inventario'!$H17,"URGENTE",IF('Inventario'!$G17&lt;='Inventario'!$M17,"REPONER","OK")))</f>
        <v/>
      </c>
      <c r="P17" s="39" t="n"/>
      <c r="Q17" s="45">
        <f>IF('Inventario'!$A17="","",IF('Inventario'!$N17&gt;0,TODAY(),""))</f>
        <v/>
      </c>
      <c r="R17" s="45">
        <f>IF('Inventario'!$A17="","",IF('Inventario'!$Q17&lt;&gt;"",'Inventario'!$Q17+'Inventario'!$K17,""))</f>
        <v/>
      </c>
      <c r="S17" s="41" t="n"/>
      <c r="T17" s="46">
        <f>IF('Inventario'!$A17="","",'Inventario'!$G17*'Inventario'!$S17)</f>
        <v/>
      </c>
      <c r="U17" s="47">
        <f>IF('Inventario'!$A17="","",IFERROR('Inventario'!$G17/'Inventario'!$I17,0))</f>
        <v/>
      </c>
    </row>
    <row r="18">
      <c r="A18" s="2" t="n"/>
      <c r="B18" s="3" t="n"/>
      <c r="C18" s="3" t="n"/>
      <c r="D18" s="3" t="n"/>
      <c r="E18" s="3" t="n"/>
      <c r="F18" s="3" t="n"/>
      <c r="G18" s="36" t="n"/>
      <c r="H18" s="36" t="n"/>
      <c r="I18" s="36" t="n"/>
      <c r="J18" s="37" t="n"/>
      <c r="K18" s="36" t="n"/>
      <c r="L18" s="36" t="n"/>
      <c r="M18" s="38">
        <f>IF('Inventario'!$A18="","",'Inventario'!$J18*'Inventario'!$K18+'Inventario'!$L18)</f>
        <v/>
      </c>
      <c r="N18" s="38">
        <f>IF('Inventario'!$A18="","",IF('Inventario'!$G18&lt;='Inventario'!$M18,MAX(0,'Inventario'!$I18-'Inventario'!$G18),0))</f>
        <v/>
      </c>
      <c r="O18" s="7">
        <f>IF('Inventario'!$A18="","",IF('Inventario'!$G18&lt;='Inventario'!$H18,"URGENTE",IF('Inventario'!$G18&lt;='Inventario'!$M18,"REPONER","OK")))</f>
        <v/>
      </c>
      <c r="P18" s="39" t="n"/>
      <c r="Q18" s="40">
        <f>IF('Inventario'!$A18="","",IF('Inventario'!$N18&gt;0,TODAY(),""))</f>
        <v/>
      </c>
      <c r="R18" s="40">
        <f>IF('Inventario'!$A18="","",IF('Inventario'!$Q18&lt;&gt;"",'Inventario'!$Q18+'Inventario'!$K18,""))</f>
        <v/>
      </c>
      <c r="S18" s="41" t="n"/>
      <c r="T18" s="42">
        <f>IF('Inventario'!$A18="","",'Inventario'!$G18*'Inventario'!$S18)</f>
        <v/>
      </c>
      <c r="U18" s="43">
        <f>IF('Inventario'!$A18="","",IFERROR('Inventario'!$G18/'Inventario'!$I18,0))</f>
        <v/>
      </c>
    </row>
    <row r="19">
      <c r="A19" s="2" t="n"/>
      <c r="B19" s="3" t="n"/>
      <c r="C19" s="3" t="n"/>
      <c r="D19" s="3" t="n"/>
      <c r="E19" s="3" t="n"/>
      <c r="F19" s="3" t="n"/>
      <c r="G19" s="36" t="n"/>
      <c r="H19" s="36" t="n"/>
      <c r="I19" s="36" t="n"/>
      <c r="J19" s="37" t="n"/>
      <c r="K19" s="36" t="n"/>
      <c r="L19" s="36" t="n"/>
      <c r="M19" s="44">
        <f>IF('Inventario'!$A19="","",'Inventario'!$J19*'Inventario'!$K19+'Inventario'!$L19)</f>
        <v/>
      </c>
      <c r="N19" s="44">
        <f>IF('Inventario'!$A19="","",IF('Inventario'!$G19&lt;='Inventario'!$M19,MAX(0,'Inventario'!$I19-'Inventario'!$G19),0))</f>
        <v/>
      </c>
      <c r="O19" s="14">
        <f>IF('Inventario'!$A19="","",IF('Inventario'!$G19&lt;='Inventario'!$H19,"URGENTE",IF('Inventario'!$G19&lt;='Inventario'!$M19,"REPONER","OK")))</f>
        <v/>
      </c>
      <c r="P19" s="39" t="n"/>
      <c r="Q19" s="45">
        <f>IF('Inventario'!$A19="","",IF('Inventario'!$N19&gt;0,TODAY(),""))</f>
        <v/>
      </c>
      <c r="R19" s="45">
        <f>IF('Inventario'!$A19="","",IF('Inventario'!$Q19&lt;&gt;"",'Inventario'!$Q19+'Inventario'!$K19,""))</f>
        <v/>
      </c>
      <c r="S19" s="41" t="n"/>
      <c r="T19" s="46">
        <f>IF('Inventario'!$A19="","",'Inventario'!$G19*'Inventario'!$S19)</f>
        <v/>
      </c>
      <c r="U19" s="47">
        <f>IF('Inventario'!$A19="","",IFERROR('Inventario'!$G19/'Inventario'!$I19,0))</f>
        <v/>
      </c>
    </row>
    <row r="20">
      <c r="A20" s="2" t="n"/>
      <c r="B20" s="3" t="n"/>
      <c r="C20" s="3" t="n"/>
      <c r="D20" s="3" t="n"/>
      <c r="E20" s="3" t="n"/>
      <c r="F20" s="3" t="n"/>
      <c r="G20" s="36" t="n"/>
      <c r="H20" s="36" t="n"/>
      <c r="I20" s="36" t="n"/>
      <c r="J20" s="37" t="n"/>
      <c r="K20" s="36" t="n"/>
      <c r="L20" s="36" t="n"/>
      <c r="M20" s="38">
        <f>IF('Inventario'!$A20="","",'Inventario'!$J20*'Inventario'!$K20+'Inventario'!$L20)</f>
        <v/>
      </c>
      <c r="N20" s="38">
        <f>IF('Inventario'!$A20="","",IF('Inventario'!$G20&lt;='Inventario'!$M20,MAX(0,'Inventario'!$I20-'Inventario'!$G20),0))</f>
        <v/>
      </c>
      <c r="O20" s="7">
        <f>IF('Inventario'!$A20="","",IF('Inventario'!$G20&lt;='Inventario'!$H20,"URGENTE",IF('Inventario'!$G20&lt;='Inventario'!$M20,"REPONER","OK")))</f>
        <v/>
      </c>
      <c r="P20" s="39" t="n"/>
      <c r="Q20" s="40">
        <f>IF('Inventario'!$A20="","",IF('Inventario'!$N20&gt;0,TODAY(),""))</f>
        <v/>
      </c>
      <c r="R20" s="40">
        <f>IF('Inventario'!$A20="","",IF('Inventario'!$Q20&lt;&gt;"",'Inventario'!$Q20+'Inventario'!$K20,""))</f>
        <v/>
      </c>
      <c r="S20" s="41" t="n"/>
      <c r="T20" s="42">
        <f>IF('Inventario'!$A20="","",'Inventario'!$G20*'Inventario'!$S20)</f>
        <v/>
      </c>
      <c r="U20" s="43">
        <f>IF('Inventario'!$A20="","",IFERROR('Inventario'!$G20/'Inventario'!$I20,0))</f>
        <v/>
      </c>
    </row>
    <row r="21">
      <c r="A21" s="2" t="n"/>
      <c r="B21" s="3" t="n"/>
      <c r="C21" s="3" t="n"/>
      <c r="D21" s="3" t="n"/>
      <c r="E21" s="3" t="n"/>
      <c r="F21" s="3" t="n"/>
      <c r="G21" s="36" t="n"/>
      <c r="H21" s="36" t="n"/>
      <c r="I21" s="36" t="n"/>
      <c r="J21" s="37" t="n"/>
      <c r="K21" s="36" t="n"/>
      <c r="L21" s="36" t="n"/>
      <c r="M21" s="44">
        <f>IF('Inventario'!$A21="","",'Inventario'!$J21*'Inventario'!$K21+'Inventario'!$L21)</f>
        <v/>
      </c>
      <c r="N21" s="44">
        <f>IF('Inventario'!$A21="","",IF('Inventario'!$G21&lt;='Inventario'!$M21,MAX(0,'Inventario'!$I21-'Inventario'!$G21),0))</f>
        <v/>
      </c>
      <c r="O21" s="14">
        <f>IF('Inventario'!$A21="","",IF('Inventario'!$G21&lt;='Inventario'!$H21,"URGENTE",IF('Inventario'!$G21&lt;='Inventario'!$M21,"REPONER","OK")))</f>
        <v/>
      </c>
      <c r="P21" s="39" t="n"/>
      <c r="Q21" s="45">
        <f>IF('Inventario'!$A21="","",IF('Inventario'!$N21&gt;0,TODAY(),""))</f>
        <v/>
      </c>
      <c r="R21" s="45">
        <f>IF('Inventario'!$A21="","",IF('Inventario'!$Q21&lt;&gt;"",'Inventario'!$Q21+'Inventario'!$K21,""))</f>
        <v/>
      </c>
      <c r="S21" s="41" t="n"/>
      <c r="T21" s="46">
        <f>IF('Inventario'!$A21="","",'Inventario'!$G21*'Inventario'!$S21)</f>
        <v/>
      </c>
      <c r="U21" s="47">
        <f>IF('Inventario'!$A21="","",IFERROR('Inventario'!$G21/'Inventario'!$I21,0))</f>
        <v/>
      </c>
    </row>
    <row r="22">
      <c r="A22" s="2" t="n"/>
      <c r="B22" s="3" t="n"/>
      <c r="C22" s="3" t="n"/>
      <c r="D22" s="3" t="n"/>
      <c r="E22" s="3" t="n"/>
      <c r="F22" s="3" t="n"/>
      <c r="G22" s="36" t="n"/>
      <c r="H22" s="36" t="n"/>
      <c r="I22" s="36" t="n"/>
      <c r="J22" s="37" t="n"/>
      <c r="K22" s="36" t="n"/>
      <c r="L22" s="36" t="n"/>
      <c r="M22" s="38">
        <f>IF('Inventario'!$A22="","",'Inventario'!$J22*'Inventario'!$K22+'Inventario'!$L22)</f>
        <v/>
      </c>
      <c r="N22" s="38">
        <f>IF('Inventario'!$A22="","",IF('Inventario'!$G22&lt;='Inventario'!$M22,MAX(0,'Inventario'!$I22-'Inventario'!$G22),0))</f>
        <v/>
      </c>
      <c r="O22" s="7">
        <f>IF('Inventario'!$A22="","",IF('Inventario'!$G22&lt;='Inventario'!$H22,"URGENTE",IF('Inventario'!$G22&lt;='Inventario'!$M22,"REPONER","OK")))</f>
        <v/>
      </c>
      <c r="P22" s="39" t="n"/>
      <c r="Q22" s="40">
        <f>IF('Inventario'!$A22="","",IF('Inventario'!$N22&gt;0,TODAY(),""))</f>
        <v/>
      </c>
      <c r="R22" s="40">
        <f>IF('Inventario'!$A22="","",IF('Inventario'!$Q22&lt;&gt;"",'Inventario'!$Q22+'Inventario'!$K22,""))</f>
        <v/>
      </c>
      <c r="S22" s="41" t="n"/>
      <c r="T22" s="42">
        <f>IF('Inventario'!$A22="","",'Inventario'!$G22*'Inventario'!$S22)</f>
        <v/>
      </c>
      <c r="U22" s="43">
        <f>IF('Inventario'!$A22="","",IFERROR('Inventario'!$G22/'Inventario'!$I22,0))</f>
        <v/>
      </c>
    </row>
    <row r="23">
      <c r="A23" s="2" t="n"/>
      <c r="B23" s="3" t="n"/>
      <c r="C23" s="3" t="n"/>
      <c r="D23" s="3" t="n"/>
      <c r="E23" s="3" t="n"/>
      <c r="F23" s="3" t="n"/>
      <c r="G23" s="36" t="n"/>
      <c r="H23" s="36" t="n"/>
      <c r="I23" s="36" t="n"/>
      <c r="J23" s="37" t="n"/>
      <c r="K23" s="36" t="n"/>
      <c r="L23" s="36" t="n"/>
      <c r="M23" s="44">
        <f>IF('Inventario'!$A23="","",'Inventario'!$J23*'Inventario'!$K23+'Inventario'!$L23)</f>
        <v/>
      </c>
      <c r="N23" s="44">
        <f>IF('Inventario'!$A23="","",IF('Inventario'!$G23&lt;='Inventario'!$M23,MAX(0,'Inventario'!$I23-'Inventario'!$G23),0))</f>
        <v/>
      </c>
      <c r="O23" s="14">
        <f>IF('Inventario'!$A23="","",IF('Inventario'!$G23&lt;='Inventario'!$H23,"URGENTE",IF('Inventario'!$G23&lt;='Inventario'!$M23,"REPONER","OK")))</f>
        <v/>
      </c>
      <c r="P23" s="39" t="n"/>
      <c r="Q23" s="45">
        <f>IF('Inventario'!$A23="","",IF('Inventario'!$N23&gt;0,TODAY(),""))</f>
        <v/>
      </c>
      <c r="R23" s="45">
        <f>IF('Inventario'!$A23="","",IF('Inventario'!$Q23&lt;&gt;"",'Inventario'!$Q23+'Inventario'!$K23,""))</f>
        <v/>
      </c>
      <c r="S23" s="41" t="n"/>
      <c r="T23" s="46">
        <f>IF('Inventario'!$A23="","",'Inventario'!$G23*'Inventario'!$S23)</f>
        <v/>
      </c>
      <c r="U23" s="47">
        <f>IF('Inventario'!$A23="","",IFERROR('Inventario'!$G23/'Inventario'!$I23,0))</f>
        <v/>
      </c>
    </row>
    <row r="24">
      <c r="A24" s="2" t="n"/>
      <c r="B24" s="3" t="n"/>
      <c r="C24" s="3" t="n"/>
      <c r="D24" s="3" t="n"/>
      <c r="E24" s="3" t="n"/>
      <c r="F24" s="3" t="n"/>
      <c r="G24" s="36" t="n"/>
      <c r="H24" s="36" t="n"/>
      <c r="I24" s="36" t="n"/>
      <c r="J24" s="37" t="n"/>
      <c r="K24" s="36" t="n"/>
      <c r="L24" s="36" t="n"/>
      <c r="M24" s="38">
        <f>IF('Inventario'!$A24="","",'Inventario'!$J24*'Inventario'!$K24+'Inventario'!$L24)</f>
        <v/>
      </c>
      <c r="N24" s="38">
        <f>IF('Inventario'!$A24="","",IF('Inventario'!$G24&lt;='Inventario'!$M24,MAX(0,'Inventario'!$I24-'Inventario'!$G24),0))</f>
        <v/>
      </c>
      <c r="O24" s="7">
        <f>IF('Inventario'!$A24="","",IF('Inventario'!$G24&lt;='Inventario'!$H24,"URGENTE",IF('Inventario'!$G24&lt;='Inventario'!$M24,"REPONER","OK")))</f>
        <v/>
      </c>
      <c r="P24" s="39" t="n"/>
      <c r="Q24" s="40">
        <f>IF('Inventario'!$A24="","",IF('Inventario'!$N24&gt;0,TODAY(),""))</f>
        <v/>
      </c>
      <c r="R24" s="40">
        <f>IF('Inventario'!$A24="","",IF('Inventario'!$Q24&lt;&gt;"",'Inventario'!$Q24+'Inventario'!$K24,""))</f>
        <v/>
      </c>
      <c r="S24" s="41" t="n"/>
      <c r="T24" s="42">
        <f>IF('Inventario'!$A24="","",'Inventario'!$G24*'Inventario'!$S24)</f>
        <v/>
      </c>
      <c r="U24" s="43">
        <f>IF('Inventario'!$A24="","",IFERROR('Inventario'!$G24/'Inventario'!$I24,0))</f>
        <v/>
      </c>
    </row>
    <row r="25">
      <c r="A25" s="2" t="n"/>
      <c r="B25" s="3" t="n"/>
      <c r="C25" s="3" t="n"/>
      <c r="D25" s="3" t="n"/>
      <c r="E25" s="3" t="n"/>
      <c r="F25" s="3" t="n"/>
      <c r="G25" s="36" t="n"/>
      <c r="H25" s="36" t="n"/>
      <c r="I25" s="36" t="n"/>
      <c r="J25" s="37" t="n"/>
      <c r="K25" s="36" t="n"/>
      <c r="L25" s="36" t="n"/>
      <c r="M25" s="44">
        <f>IF('Inventario'!$A25="","",'Inventario'!$J25*'Inventario'!$K25+'Inventario'!$L25)</f>
        <v/>
      </c>
      <c r="N25" s="44">
        <f>IF('Inventario'!$A25="","",IF('Inventario'!$G25&lt;='Inventario'!$M25,MAX(0,'Inventario'!$I25-'Inventario'!$G25),0))</f>
        <v/>
      </c>
      <c r="O25" s="14">
        <f>IF('Inventario'!$A25="","",IF('Inventario'!$G25&lt;='Inventario'!$H25,"URGENTE",IF('Inventario'!$G25&lt;='Inventario'!$M25,"REPONER","OK")))</f>
        <v/>
      </c>
      <c r="P25" s="39" t="n"/>
      <c r="Q25" s="45">
        <f>IF('Inventario'!$A25="","",IF('Inventario'!$N25&gt;0,TODAY(),""))</f>
        <v/>
      </c>
      <c r="R25" s="45">
        <f>IF('Inventario'!$A25="","",IF('Inventario'!$Q25&lt;&gt;"",'Inventario'!$Q25+'Inventario'!$K25,""))</f>
        <v/>
      </c>
      <c r="S25" s="41" t="n"/>
      <c r="T25" s="46">
        <f>IF('Inventario'!$A25="","",'Inventario'!$G25*'Inventario'!$S25)</f>
        <v/>
      </c>
      <c r="U25" s="47">
        <f>IF('Inventario'!$A25="","",IFERROR('Inventario'!$G25/'Inventario'!$I25,0))</f>
        <v/>
      </c>
    </row>
    <row r="26">
      <c r="A26" s="2" t="n"/>
      <c r="B26" s="3" t="n"/>
      <c r="C26" s="3" t="n"/>
      <c r="D26" s="3" t="n"/>
      <c r="E26" s="3" t="n"/>
      <c r="F26" s="3" t="n"/>
      <c r="G26" s="36" t="n"/>
      <c r="H26" s="36" t="n"/>
      <c r="I26" s="36" t="n"/>
      <c r="J26" s="37" t="n"/>
      <c r="K26" s="36" t="n"/>
      <c r="L26" s="36" t="n"/>
      <c r="M26" s="38">
        <f>IF('Inventario'!$A26="","",'Inventario'!$J26*'Inventario'!$K26+'Inventario'!$L26)</f>
        <v/>
      </c>
      <c r="N26" s="38">
        <f>IF('Inventario'!$A26="","",IF('Inventario'!$G26&lt;='Inventario'!$M26,MAX(0,'Inventario'!$I26-'Inventario'!$G26),0))</f>
        <v/>
      </c>
      <c r="O26" s="7">
        <f>IF('Inventario'!$A26="","",IF('Inventario'!$G26&lt;='Inventario'!$H26,"URGENTE",IF('Inventario'!$G26&lt;='Inventario'!$M26,"REPONER","OK")))</f>
        <v/>
      </c>
      <c r="P26" s="39" t="n"/>
      <c r="Q26" s="40">
        <f>IF('Inventario'!$A26="","",IF('Inventario'!$N26&gt;0,TODAY(),""))</f>
        <v/>
      </c>
      <c r="R26" s="40">
        <f>IF('Inventario'!$A26="","",IF('Inventario'!$Q26&lt;&gt;"",'Inventario'!$Q26+'Inventario'!$K26,""))</f>
        <v/>
      </c>
      <c r="S26" s="41" t="n"/>
      <c r="T26" s="42">
        <f>IF('Inventario'!$A26="","",'Inventario'!$G26*'Inventario'!$S26)</f>
        <v/>
      </c>
      <c r="U26" s="43">
        <f>IF('Inventario'!$A26="","",IFERROR('Inventario'!$G26/'Inventario'!$I26,0))</f>
        <v/>
      </c>
    </row>
    <row r="27">
      <c r="A27" s="2" t="n"/>
      <c r="B27" s="3" t="n"/>
      <c r="C27" s="3" t="n"/>
      <c r="D27" s="3" t="n"/>
      <c r="E27" s="3" t="n"/>
      <c r="F27" s="3" t="n"/>
      <c r="G27" s="36" t="n"/>
      <c r="H27" s="36" t="n"/>
      <c r="I27" s="36" t="n"/>
      <c r="J27" s="37" t="n"/>
      <c r="K27" s="36" t="n"/>
      <c r="L27" s="36" t="n"/>
      <c r="M27" s="44">
        <f>IF('Inventario'!$A27="","",'Inventario'!$J27*'Inventario'!$K27+'Inventario'!$L27)</f>
        <v/>
      </c>
      <c r="N27" s="44">
        <f>IF('Inventario'!$A27="","",IF('Inventario'!$G27&lt;='Inventario'!$M27,MAX(0,'Inventario'!$I27-'Inventario'!$G27),0))</f>
        <v/>
      </c>
      <c r="O27" s="14">
        <f>IF('Inventario'!$A27="","",IF('Inventario'!$G27&lt;='Inventario'!$H27,"URGENTE",IF('Inventario'!$G27&lt;='Inventario'!$M27,"REPONER","OK")))</f>
        <v/>
      </c>
      <c r="P27" s="39" t="n"/>
      <c r="Q27" s="45">
        <f>IF('Inventario'!$A27="","",IF('Inventario'!$N27&gt;0,TODAY(),""))</f>
        <v/>
      </c>
      <c r="R27" s="45">
        <f>IF('Inventario'!$A27="","",IF('Inventario'!$Q27&lt;&gt;"",'Inventario'!$Q27+'Inventario'!$K27,""))</f>
        <v/>
      </c>
      <c r="S27" s="41" t="n"/>
      <c r="T27" s="46">
        <f>IF('Inventario'!$A27="","",'Inventario'!$G27*'Inventario'!$S27)</f>
        <v/>
      </c>
      <c r="U27" s="47">
        <f>IF('Inventario'!$A27="","",IFERROR('Inventario'!$G27/'Inventario'!$I27,0))</f>
        <v/>
      </c>
    </row>
    <row r="28">
      <c r="A28" s="2" t="n"/>
      <c r="B28" s="3" t="n"/>
      <c r="C28" s="3" t="n"/>
      <c r="D28" s="3" t="n"/>
      <c r="E28" s="3" t="n"/>
      <c r="F28" s="3" t="n"/>
      <c r="G28" s="36" t="n"/>
      <c r="H28" s="36" t="n"/>
      <c r="I28" s="36" t="n"/>
      <c r="J28" s="37" t="n"/>
      <c r="K28" s="36" t="n"/>
      <c r="L28" s="36" t="n"/>
      <c r="M28" s="38">
        <f>IF('Inventario'!$A28="","",'Inventario'!$J28*'Inventario'!$K28+'Inventario'!$L28)</f>
        <v/>
      </c>
      <c r="N28" s="38">
        <f>IF('Inventario'!$A28="","",IF('Inventario'!$G28&lt;='Inventario'!$M28,MAX(0,'Inventario'!$I28-'Inventario'!$G28),0))</f>
        <v/>
      </c>
      <c r="O28" s="7">
        <f>IF('Inventario'!$A28="","",IF('Inventario'!$G28&lt;='Inventario'!$H28,"URGENTE",IF('Inventario'!$G28&lt;='Inventario'!$M28,"REPONER","OK")))</f>
        <v/>
      </c>
      <c r="P28" s="39" t="n"/>
      <c r="Q28" s="40">
        <f>IF('Inventario'!$A28="","",IF('Inventario'!$N28&gt;0,TODAY(),""))</f>
        <v/>
      </c>
      <c r="R28" s="40">
        <f>IF('Inventario'!$A28="","",IF('Inventario'!$Q28&lt;&gt;"",'Inventario'!$Q28+'Inventario'!$K28,""))</f>
        <v/>
      </c>
      <c r="S28" s="41" t="n"/>
      <c r="T28" s="42">
        <f>IF('Inventario'!$A28="","",'Inventario'!$G28*'Inventario'!$S28)</f>
        <v/>
      </c>
      <c r="U28" s="43">
        <f>IF('Inventario'!$A28="","",IFERROR('Inventario'!$G28/'Inventario'!$I28,0))</f>
        <v/>
      </c>
    </row>
    <row r="29">
      <c r="A29" s="2" t="n"/>
      <c r="B29" s="3" t="n"/>
      <c r="C29" s="3" t="n"/>
      <c r="D29" s="3" t="n"/>
      <c r="E29" s="3" t="n"/>
      <c r="F29" s="3" t="n"/>
      <c r="G29" s="36" t="n"/>
      <c r="H29" s="36" t="n"/>
      <c r="I29" s="36" t="n"/>
      <c r="J29" s="37" t="n"/>
      <c r="K29" s="36" t="n"/>
      <c r="L29" s="36" t="n"/>
      <c r="M29" s="44">
        <f>IF('Inventario'!$A29="","",'Inventario'!$J29*'Inventario'!$K29+'Inventario'!$L29)</f>
        <v/>
      </c>
      <c r="N29" s="44">
        <f>IF('Inventario'!$A29="","",IF('Inventario'!$G29&lt;='Inventario'!$M29,MAX(0,'Inventario'!$I29-'Inventario'!$G29),0))</f>
        <v/>
      </c>
      <c r="O29" s="14">
        <f>IF('Inventario'!$A29="","",IF('Inventario'!$G29&lt;='Inventario'!$H29,"URGENTE",IF('Inventario'!$G29&lt;='Inventario'!$M29,"REPONER","OK")))</f>
        <v/>
      </c>
      <c r="P29" s="39" t="n"/>
      <c r="Q29" s="45">
        <f>IF('Inventario'!$A29="","",IF('Inventario'!$N29&gt;0,TODAY(),""))</f>
        <v/>
      </c>
      <c r="R29" s="45">
        <f>IF('Inventario'!$A29="","",IF('Inventario'!$Q29&lt;&gt;"",'Inventario'!$Q29+'Inventario'!$K29,""))</f>
        <v/>
      </c>
      <c r="S29" s="41" t="n"/>
      <c r="T29" s="46">
        <f>IF('Inventario'!$A29="","",'Inventario'!$G29*'Inventario'!$S29)</f>
        <v/>
      </c>
      <c r="U29" s="47">
        <f>IF('Inventario'!$A29="","",IFERROR('Inventario'!$G29/'Inventario'!$I29,0))</f>
        <v/>
      </c>
    </row>
    <row r="30">
      <c r="A30" s="2" t="n"/>
      <c r="B30" s="3" t="n"/>
      <c r="C30" s="3" t="n"/>
      <c r="D30" s="3" t="n"/>
      <c r="E30" s="3" t="n"/>
      <c r="F30" s="3" t="n"/>
      <c r="G30" s="36" t="n"/>
      <c r="H30" s="36" t="n"/>
      <c r="I30" s="36" t="n"/>
      <c r="J30" s="37" t="n"/>
      <c r="K30" s="36" t="n"/>
      <c r="L30" s="36" t="n"/>
      <c r="M30" s="38">
        <f>IF('Inventario'!$A30="","",'Inventario'!$J30*'Inventario'!$K30+'Inventario'!$L30)</f>
        <v/>
      </c>
      <c r="N30" s="38">
        <f>IF('Inventario'!$A30="","",IF('Inventario'!$G30&lt;='Inventario'!$M30,MAX(0,'Inventario'!$I30-'Inventario'!$G30),0))</f>
        <v/>
      </c>
      <c r="O30" s="7">
        <f>IF('Inventario'!$A30="","",IF('Inventario'!$G30&lt;='Inventario'!$H30,"URGENTE",IF('Inventario'!$G30&lt;='Inventario'!$M30,"REPONER","OK")))</f>
        <v/>
      </c>
      <c r="P30" s="39" t="n"/>
      <c r="Q30" s="40">
        <f>IF('Inventario'!$A30="","",IF('Inventario'!$N30&gt;0,TODAY(),""))</f>
        <v/>
      </c>
      <c r="R30" s="40">
        <f>IF('Inventario'!$A30="","",IF('Inventario'!$Q30&lt;&gt;"",'Inventario'!$Q30+'Inventario'!$K30,""))</f>
        <v/>
      </c>
      <c r="S30" s="41" t="n"/>
      <c r="T30" s="42">
        <f>IF('Inventario'!$A30="","",'Inventario'!$G30*'Inventario'!$S30)</f>
        <v/>
      </c>
      <c r="U30" s="43">
        <f>IF('Inventario'!$A30="","",IFERROR('Inventario'!$G30/'Inventario'!$I30,0))</f>
        <v/>
      </c>
    </row>
    <row r="31">
      <c r="A31" s="2" t="n"/>
      <c r="B31" s="3" t="n"/>
      <c r="C31" s="3" t="n"/>
      <c r="D31" s="3" t="n"/>
      <c r="E31" s="3" t="n"/>
      <c r="F31" s="3" t="n"/>
      <c r="G31" s="36" t="n"/>
      <c r="H31" s="36" t="n"/>
      <c r="I31" s="36" t="n"/>
      <c r="J31" s="37" t="n"/>
      <c r="K31" s="36" t="n"/>
      <c r="L31" s="36" t="n"/>
      <c r="M31" s="44">
        <f>IF('Inventario'!$A31="","",'Inventario'!$J31*'Inventario'!$K31+'Inventario'!$L31)</f>
        <v/>
      </c>
      <c r="N31" s="44">
        <f>IF('Inventario'!$A31="","",IF('Inventario'!$G31&lt;='Inventario'!$M31,MAX(0,'Inventario'!$I31-'Inventario'!$G31),0))</f>
        <v/>
      </c>
      <c r="O31" s="14">
        <f>IF('Inventario'!$A31="","",IF('Inventario'!$G31&lt;='Inventario'!$H31,"URGENTE",IF('Inventario'!$G31&lt;='Inventario'!$M31,"REPONER","OK")))</f>
        <v/>
      </c>
      <c r="P31" s="39" t="n"/>
      <c r="Q31" s="45">
        <f>IF('Inventario'!$A31="","",IF('Inventario'!$N31&gt;0,TODAY(),""))</f>
        <v/>
      </c>
      <c r="R31" s="45">
        <f>IF('Inventario'!$A31="","",IF('Inventario'!$Q31&lt;&gt;"",'Inventario'!$Q31+'Inventario'!$K31,""))</f>
        <v/>
      </c>
      <c r="S31" s="41" t="n"/>
      <c r="T31" s="46">
        <f>IF('Inventario'!$A31="","",'Inventario'!$G31*'Inventario'!$S31)</f>
        <v/>
      </c>
      <c r="U31" s="47">
        <f>IF('Inventario'!$A31="","",IFERROR('Inventario'!$G31/'Inventario'!$I31,0))</f>
        <v/>
      </c>
    </row>
    <row r="32">
      <c r="A32" s="2" t="n"/>
      <c r="B32" s="3" t="n"/>
      <c r="C32" s="3" t="n"/>
      <c r="D32" s="3" t="n"/>
      <c r="E32" s="3" t="n"/>
      <c r="F32" s="3" t="n"/>
      <c r="G32" s="36" t="n"/>
      <c r="H32" s="36" t="n"/>
      <c r="I32" s="36" t="n"/>
      <c r="J32" s="37" t="n"/>
      <c r="K32" s="36" t="n"/>
      <c r="L32" s="36" t="n"/>
      <c r="M32" s="38">
        <f>IF('Inventario'!$A32="","",'Inventario'!$J32*'Inventario'!$K32+'Inventario'!$L32)</f>
        <v/>
      </c>
      <c r="N32" s="38">
        <f>IF('Inventario'!$A32="","",IF('Inventario'!$G32&lt;='Inventario'!$M32,MAX(0,'Inventario'!$I32-'Inventario'!$G32),0))</f>
        <v/>
      </c>
      <c r="O32" s="7">
        <f>IF('Inventario'!$A32="","",IF('Inventario'!$G32&lt;='Inventario'!$H32,"URGENTE",IF('Inventario'!$G32&lt;='Inventario'!$M32,"REPONER","OK")))</f>
        <v/>
      </c>
      <c r="P32" s="39" t="n"/>
      <c r="Q32" s="40">
        <f>IF('Inventario'!$A32="","",IF('Inventario'!$N32&gt;0,TODAY(),""))</f>
        <v/>
      </c>
      <c r="R32" s="40">
        <f>IF('Inventario'!$A32="","",IF('Inventario'!$Q32&lt;&gt;"",'Inventario'!$Q32+'Inventario'!$K32,""))</f>
        <v/>
      </c>
      <c r="S32" s="41" t="n"/>
      <c r="T32" s="42">
        <f>IF('Inventario'!$A32="","",'Inventario'!$G32*'Inventario'!$S32)</f>
        <v/>
      </c>
      <c r="U32" s="43">
        <f>IF('Inventario'!$A32="","",IFERROR('Inventario'!$G32/'Inventario'!$I32,0))</f>
        <v/>
      </c>
    </row>
    <row r="33">
      <c r="A33" s="2" t="n"/>
      <c r="B33" s="3" t="n"/>
      <c r="C33" s="3" t="n"/>
      <c r="D33" s="3" t="n"/>
      <c r="E33" s="3" t="n"/>
      <c r="F33" s="3" t="n"/>
      <c r="G33" s="36" t="n"/>
      <c r="H33" s="36" t="n"/>
      <c r="I33" s="36" t="n"/>
      <c r="J33" s="37" t="n"/>
      <c r="K33" s="36" t="n"/>
      <c r="L33" s="36" t="n"/>
      <c r="M33" s="44">
        <f>IF('Inventario'!$A33="","",'Inventario'!$J33*'Inventario'!$K33+'Inventario'!$L33)</f>
        <v/>
      </c>
      <c r="N33" s="44">
        <f>IF('Inventario'!$A33="","",IF('Inventario'!$G33&lt;='Inventario'!$M33,MAX(0,'Inventario'!$I33-'Inventario'!$G33),0))</f>
        <v/>
      </c>
      <c r="O33" s="14">
        <f>IF('Inventario'!$A33="","",IF('Inventario'!$G33&lt;='Inventario'!$H33,"URGENTE",IF('Inventario'!$G33&lt;='Inventario'!$M33,"REPONER","OK")))</f>
        <v/>
      </c>
      <c r="P33" s="39" t="n"/>
      <c r="Q33" s="45">
        <f>IF('Inventario'!$A33="","",IF('Inventario'!$N33&gt;0,TODAY(),""))</f>
        <v/>
      </c>
      <c r="R33" s="45">
        <f>IF('Inventario'!$A33="","",IF('Inventario'!$Q33&lt;&gt;"",'Inventario'!$Q33+'Inventario'!$K33,""))</f>
        <v/>
      </c>
      <c r="S33" s="41" t="n"/>
      <c r="T33" s="46">
        <f>IF('Inventario'!$A33="","",'Inventario'!$G33*'Inventario'!$S33)</f>
        <v/>
      </c>
      <c r="U33" s="47">
        <f>IF('Inventario'!$A33="","",IFERROR('Inventario'!$G33/'Inventario'!$I33,0))</f>
        <v/>
      </c>
    </row>
    <row r="34">
      <c r="A34" s="2" t="n"/>
      <c r="B34" s="3" t="n"/>
      <c r="C34" s="3" t="n"/>
      <c r="D34" s="3" t="n"/>
      <c r="E34" s="3" t="n"/>
      <c r="F34" s="3" t="n"/>
      <c r="G34" s="36" t="n"/>
      <c r="H34" s="36" t="n"/>
      <c r="I34" s="36" t="n"/>
      <c r="J34" s="37" t="n"/>
      <c r="K34" s="36" t="n"/>
      <c r="L34" s="36" t="n"/>
      <c r="M34" s="38">
        <f>IF('Inventario'!$A34="","",'Inventario'!$J34*'Inventario'!$K34+'Inventario'!$L34)</f>
        <v/>
      </c>
      <c r="N34" s="38">
        <f>IF('Inventario'!$A34="","",IF('Inventario'!$G34&lt;='Inventario'!$M34,MAX(0,'Inventario'!$I34-'Inventario'!$G34),0))</f>
        <v/>
      </c>
      <c r="O34" s="7">
        <f>IF('Inventario'!$A34="","",IF('Inventario'!$G34&lt;='Inventario'!$H34,"URGENTE",IF('Inventario'!$G34&lt;='Inventario'!$M34,"REPONER","OK")))</f>
        <v/>
      </c>
      <c r="P34" s="39" t="n"/>
      <c r="Q34" s="40">
        <f>IF('Inventario'!$A34="","",IF('Inventario'!$N34&gt;0,TODAY(),""))</f>
        <v/>
      </c>
      <c r="R34" s="40">
        <f>IF('Inventario'!$A34="","",IF('Inventario'!$Q34&lt;&gt;"",'Inventario'!$Q34+'Inventario'!$K34,""))</f>
        <v/>
      </c>
      <c r="S34" s="41" t="n"/>
      <c r="T34" s="42">
        <f>IF('Inventario'!$A34="","",'Inventario'!$G34*'Inventario'!$S34)</f>
        <v/>
      </c>
      <c r="U34" s="43">
        <f>IF('Inventario'!$A34="","",IFERROR('Inventario'!$G34/'Inventario'!$I34,0))</f>
        <v/>
      </c>
    </row>
    <row r="35">
      <c r="A35" s="2" t="n"/>
      <c r="B35" s="3" t="n"/>
      <c r="C35" s="3" t="n"/>
      <c r="D35" s="3" t="n"/>
      <c r="E35" s="3" t="n"/>
      <c r="F35" s="3" t="n"/>
      <c r="G35" s="36" t="n"/>
      <c r="H35" s="36" t="n"/>
      <c r="I35" s="36" t="n"/>
      <c r="J35" s="37" t="n"/>
      <c r="K35" s="36" t="n"/>
      <c r="L35" s="36" t="n"/>
      <c r="M35" s="44">
        <f>IF('Inventario'!$A35="","",'Inventario'!$J35*'Inventario'!$K35+'Inventario'!$L35)</f>
        <v/>
      </c>
      <c r="N35" s="44">
        <f>IF('Inventario'!$A35="","",IF('Inventario'!$G35&lt;='Inventario'!$M35,MAX(0,'Inventario'!$I35-'Inventario'!$G35),0))</f>
        <v/>
      </c>
      <c r="O35" s="14">
        <f>IF('Inventario'!$A35="","",IF('Inventario'!$G35&lt;='Inventario'!$H35,"URGENTE",IF('Inventario'!$G35&lt;='Inventario'!$M35,"REPONER","OK")))</f>
        <v/>
      </c>
      <c r="P35" s="39" t="n"/>
      <c r="Q35" s="45">
        <f>IF('Inventario'!$A35="","",IF('Inventario'!$N35&gt;0,TODAY(),""))</f>
        <v/>
      </c>
      <c r="R35" s="45">
        <f>IF('Inventario'!$A35="","",IF('Inventario'!$Q35&lt;&gt;"",'Inventario'!$Q35+'Inventario'!$K35,""))</f>
        <v/>
      </c>
      <c r="S35" s="41" t="n"/>
      <c r="T35" s="46">
        <f>IF('Inventario'!$A35="","",'Inventario'!$G35*'Inventario'!$S35)</f>
        <v/>
      </c>
      <c r="U35" s="47">
        <f>IF('Inventario'!$A35="","",IFERROR('Inventario'!$G35/'Inventario'!$I35,0))</f>
        <v/>
      </c>
    </row>
    <row r="36">
      <c r="A36" s="2" t="n"/>
      <c r="B36" s="3" t="n"/>
      <c r="C36" s="3" t="n"/>
      <c r="D36" s="3" t="n"/>
      <c r="E36" s="3" t="n"/>
      <c r="F36" s="3" t="n"/>
      <c r="G36" s="36" t="n"/>
      <c r="H36" s="36" t="n"/>
      <c r="I36" s="36" t="n"/>
      <c r="J36" s="37" t="n"/>
      <c r="K36" s="36" t="n"/>
      <c r="L36" s="36" t="n"/>
      <c r="M36" s="38">
        <f>IF('Inventario'!$A36="","",'Inventario'!$J36*'Inventario'!$K36+'Inventario'!$L36)</f>
        <v/>
      </c>
      <c r="N36" s="38">
        <f>IF('Inventario'!$A36="","",IF('Inventario'!$G36&lt;='Inventario'!$M36,MAX(0,'Inventario'!$I36-'Inventario'!$G36),0))</f>
        <v/>
      </c>
      <c r="O36" s="7">
        <f>IF('Inventario'!$A36="","",IF('Inventario'!$G36&lt;='Inventario'!$H36,"URGENTE",IF('Inventario'!$G36&lt;='Inventario'!$M36,"REPONER","OK")))</f>
        <v/>
      </c>
      <c r="P36" s="39" t="n"/>
      <c r="Q36" s="40">
        <f>IF('Inventario'!$A36="","",IF('Inventario'!$N36&gt;0,TODAY(),""))</f>
        <v/>
      </c>
      <c r="R36" s="40">
        <f>IF('Inventario'!$A36="","",IF('Inventario'!$Q36&lt;&gt;"",'Inventario'!$Q36+'Inventario'!$K36,""))</f>
        <v/>
      </c>
      <c r="S36" s="41" t="n"/>
      <c r="T36" s="42">
        <f>IF('Inventario'!$A36="","",'Inventario'!$G36*'Inventario'!$S36)</f>
        <v/>
      </c>
      <c r="U36" s="43">
        <f>IF('Inventario'!$A36="","",IFERROR('Inventario'!$G36/'Inventario'!$I36,0))</f>
        <v/>
      </c>
    </row>
    <row r="37">
      <c r="A37" s="2" t="n"/>
      <c r="B37" s="3" t="n"/>
      <c r="C37" s="3" t="n"/>
      <c r="D37" s="3" t="n"/>
      <c r="E37" s="3" t="n"/>
      <c r="F37" s="3" t="n"/>
      <c r="G37" s="36" t="n"/>
      <c r="H37" s="36" t="n"/>
      <c r="I37" s="36" t="n"/>
      <c r="J37" s="37" t="n"/>
      <c r="K37" s="36" t="n"/>
      <c r="L37" s="36" t="n"/>
      <c r="M37" s="44">
        <f>IF('Inventario'!$A37="","",'Inventario'!$J37*'Inventario'!$K37+'Inventario'!$L37)</f>
        <v/>
      </c>
      <c r="N37" s="44">
        <f>IF('Inventario'!$A37="","",IF('Inventario'!$G37&lt;='Inventario'!$M37,MAX(0,'Inventario'!$I37-'Inventario'!$G37),0))</f>
        <v/>
      </c>
      <c r="O37" s="14">
        <f>IF('Inventario'!$A37="","",IF('Inventario'!$G37&lt;='Inventario'!$H37,"URGENTE",IF('Inventario'!$G37&lt;='Inventario'!$M37,"REPONER","OK")))</f>
        <v/>
      </c>
      <c r="P37" s="39" t="n"/>
      <c r="Q37" s="45">
        <f>IF('Inventario'!$A37="","",IF('Inventario'!$N37&gt;0,TODAY(),""))</f>
        <v/>
      </c>
      <c r="R37" s="45">
        <f>IF('Inventario'!$A37="","",IF('Inventario'!$Q37&lt;&gt;"",'Inventario'!$Q37+'Inventario'!$K37,""))</f>
        <v/>
      </c>
      <c r="S37" s="41" t="n"/>
      <c r="T37" s="46">
        <f>IF('Inventario'!$A37="","",'Inventario'!$G37*'Inventario'!$S37)</f>
        <v/>
      </c>
      <c r="U37" s="47">
        <f>IF('Inventario'!$A37="","",IFERROR('Inventario'!$G37/'Inventario'!$I37,0))</f>
        <v/>
      </c>
    </row>
    <row r="38">
      <c r="A38" s="2" t="n"/>
      <c r="B38" s="3" t="n"/>
      <c r="C38" s="3" t="n"/>
      <c r="D38" s="3" t="n"/>
      <c r="E38" s="3" t="n"/>
      <c r="F38" s="3" t="n"/>
      <c r="G38" s="36" t="n"/>
      <c r="H38" s="36" t="n"/>
      <c r="I38" s="36" t="n"/>
      <c r="J38" s="37" t="n"/>
      <c r="K38" s="36" t="n"/>
      <c r="L38" s="36" t="n"/>
      <c r="M38" s="38">
        <f>IF('Inventario'!$A38="","",'Inventario'!$J38*'Inventario'!$K38+'Inventario'!$L38)</f>
        <v/>
      </c>
      <c r="N38" s="38">
        <f>IF('Inventario'!$A38="","",IF('Inventario'!$G38&lt;='Inventario'!$M38,MAX(0,'Inventario'!$I38-'Inventario'!$G38),0))</f>
        <v/>
      </c>
      <c r="O38" s="7">
        <f>IF('Inventario'!$A38="","",IF('Inventario'!$G38&lt;='Inventario'!$H38,"URGENTE",IF('Inventario'!$G38&lt;='Inventario'!$M38,"REPONER","OK")))</f>
        <v/>
      </c>
      <c r="P38" s="39" t="n"/>
      <c r="Q38" s="40">
        <f>IF('Inventario'!$A38="","",IF('Inventario'!$N38&gt;0,TODAY(),""))</f>
        <v/>
      </c>
      <c r="R38" s="40">
        <f>IF('Inventario'!$A38="","",IF('Inventario'!$Q38&lt;&gt;"",'Inventario'!$Q38+'Inventario'!$K38,""))</f>
        <v/>
      </c>
      <c r="S38" s="41" t="n"/>
      <c r="T38" s="42">
        <f>IF('Inventario'!$A38="","",'Inventario'!$G38*'Inventario'!$S38)</f>
        <v/>
      </c>
      <c r="U38" s="43">
        <f>IF('Inventario'!$A38="","",IFERROR('Inventario'!$G38/'Inventario'!$I38,0))</f>
        <v/>
      </c>
    </row>
    <row r="39">
      <c r="A39" s="2" t="n"/>
      <c r="B39" s="3" t="n"/>
      <c r="C39" s="3" t="n"/>
      <c r="D39" s="3" t="n"/>
      <c r="E39" s="3" t="n"/>
      <c r="F39" s="3" t="n"/>
      <c r="G39" s="36" t="n"/>
      <c r="H39" s="36" t="n"/>
      <c r="I39" s="36" t="n"/>
      <c r="J39" s="37" t="n"/>
      <c r="K39" s="36" t="n"/>
      <c r="L39" s="36" t="n"/>
      <c r="M39" s="44">
        <f>IF('Inventario'!$A39="","",'Inventario'!$J39*'Inventario'!$K39+'Inventario'!$L39)</f>
        <v/>
      </c>
      <c r="N39" s="44">
        <f>IF('Inventario'!$A39="","",IF('Inventario'!$G39&lt;='Inventario'!$M39,MAX(0,'Inventario'!$I39-'Inventario'!$G39),0))</f>
        <v/>
      </c>
      <c r="O39" s="14">
        <f>IF('Inventario'!$A39="","",IF('Inventario'!$G39&lt;='Inventario'!$H39,"URGENTE",IF('Inventario'!$G39&lt;='Inventario'!$M39,"REPONER","OK")))</f>
        <v/>
      </c>
      <c r="P39" s="39" t="n"/>
      <c r="Q39" s="45">
        <f>IF('Inventario'!$A39="","",IF('Inventario'!$N39&gt;0,TODAY(),""))</f>
        <v/>
      </c>
      <c r="R39" s="45">
        <f>IF('Inventario'!$A39="","",IF('Inventario'!$Q39&lt;&gt;"",'Inventario'!$Q39+'Inventario'!$K39,""))</f>
        <v/>
      </c>
      <c r="S39" s="41" t="n"/>
      <c r="T39" s="46">
        <f>IF('Inventario'!$A39="","",'Inventario'!$G39*'Inventario'!$S39)</f>
        <v/>
      </c>
      <c r="U39" s="47">
        <f>IF('Inventario'!$A39="","",IFERROR('Inventario'!$G39/'Inventario'!$I39,0))</f>
        <v/>
      </c>
    </row>
    <row r="40">
      <c r="A40" s="2" t="n"/>
      <c r="B40" s="3" t="n"/>
      <c r="C40" s="3" t="n"/>
      <c r="D40" s="3" t="n"/>
      <c r="E40" s="3" t="n"/>
      <c r="F40" s="3" t="n"/>
      <c r="G40" s="36" t="n"/>
      <c r="H40" s="36" t="n"/>
      <c r="I40" s="36" t="n"/>
      <c r="J40" s="37" t="n"/>
      <c r="K40" s="36" t="n"/>
      <c r="L40" s="36" t="n"/>
      <c r="M40" s="38">
        <f>IF('Inventario'!$A40="","",'Inventario'!$J40*'Inventario'!$K40+'Inventario'!$L40)</f>
        <v/>
      </c>
      <c r="N40" s="38">
        <f>IF('Inventario'!$A40="","",IF('Inventario'!$G40&lt;='Inventario'!$M40,MAX(0,'Inventario'!$I40-'Inventario'!$G40),0))</f>
        <v/>
      </c>
      <c r="O40" s="7">
        <f>IF('Inventario'!$A40="","",IF('Inventario'!$G40&lt;='Inventario'!$H40,"URGENTE",IF('Inventario'!$G40&lt;='Inventario'!$M40,"REPONER","OK")))</f>
        <v/>
      </c>
      <c r="P40" s="39" t="n"/>
      <c r="Q40" s="40">
        <f>IF('Inventario'!$A40="","",IF('Inventario'!$N40&gt;0,TODAY(),""))</f>
        <v/>
      </c>
      <c r="R40" s="40">
        <f>IF('Inventario'!$A40="","",IF('Inventario'!$Q40&lt;&gt;"",'Inventario'!$Q40+'Inventario'!$K40,""))</f>
        <v/>
      </c>
      <c r="S40" s="41" t="n"/>
      <c r="T40" s="42">
        <f>IF('Inventario'!$A40="","",'Inventario'!$G40*'Inventario'!$S40)</f>
        <v/>
      </c>
      <c r="U40" s="43">
        <f>IF('Inventario'!$A40="","",IFERROR('Inventario'!$G40/'Inventario'!$I40,0))</f>
        <v/>
      </c>
    </row>
    <row r="41">
      <c r="A41" s="2" t="n"/>
      <c r="B41" s="3" t="n"/>
      <c r="C41" s="3" t="n"/>
      <c r="D41" s="3" t="n"/>
      <c r="E41" s="3" t="n"/>
      <c r="F41" s="3" t="n"/>
      <c r="G41" s="36" t="n"/>
      <c r="H41" s="36" t="n"/>
      <c r="I41" s="36" t="n"/>
      <c r="J41" s="37" t="n"/>
      <c r="K41" s="36" t="n"/>
      <c r="L41" s="36" t="n"/>
      <c r="M41" s="44">
        <f>IF('Inventario'!$A41="","",'Inventario'!$J41*'Inventario'!$K41+'Inventario'!$L41)</f>
        <v/>
      </c>
      <c r="N41" s="44">
        <f>IF('Inventario'!$A41="","",IF('Inventario'!$G41&lt;='Inventario'!$M41,MAX(0,'Inventario'!$I41-'Inventario'!$G41),0))</f>
        <v/>
      </c>
      <c r="O41" s="14">
        <f>IF('Inventario'!$A41="","",IF('Inventario'!$G41&lt;='Inventario'!$H41,"URGENTE",IF('Inventario'!$G41&lt;='Inventario'!$M41,"REPONER","OK")))</f>
        <v/>
      </c>
      <c r="P41" s="39" t="n"/>
      <c r="Q41" s="45">
        <f>IF('Inventario'!$A41="","",IF('Inventario'!$N41&gt;0,TODAY(),""))</f>
        <v/>
      </c>
      <c r="R41" s="45">
        <f>IF('Inventario'!$A41="","",IF('Inventario'!$Q41&lt;&gt;"",'Inventario'!$Q41+'Inventario'!$K41,""))</f>
        <v/>
      </c>
      <c r="S41" s="41" t="n"/>
      <c r="T41" s="46">
        <f>IF('Inventario'!$A41="","",'Inventario'!$G41*'Inventario'!$S41)</f>
        <v/>
      </c>
      <c r="U41" s="47">
        <f>IF('Inventario'!$A41="","",IFERROR('Inventario'!$G41/'Inventario'!$I41,0))</f>
        <v/>
      </c>
    </row>
    <row r="42">
      <c r="A42" s="2" t="n"/>
      <c r="B42" s="3" t="n"/>
      <c r="C42" s="3" t="n"/>
      <c r="D42" s="3" t="n"/>
      <c r="E42" s="3" t="n"/>
      <c r="F42" s="3" t="n"/>
      <c r="G42" s="36" t="n"/>
      <c r="H42" s="36" t="n"/>
      <c r="I42" s="36" t="n"/>
      <c r="J42" s="37" t="n"/>
      <c r="K42" s="36" t="n"/>
      <c r="L42" s="36" t="n"/>
      <c r="M42" s="38">
        <f>IF('Inventario'!$A42="","",'Inventario'!$J42*'Inventario'!$K42+'Inventario'!$L42)</f>
        <v/>
      </c>
      <c r="N42" s="38">
        <f>IF('Inventario'!$A42="","",IF('Inventario'!$G42&lt;='Inventario'!$M42,MAX(0,'Inventario'!$I42-'Inventario'!$G42),0))</f>
        <v/>
      </c>
      <c r="O42" s="7">
        <f>IF('Inventario'!$A42="","",IF('Inventario'!$G42&lt;='Inventario'!$H42,"URGENTE",IF('Inventario'!$G42&lt;='Inventario'!$M42,"REPONER","OK")))</f>
        <v/>
      </c>
      <c r="P42" s="39" t="n"/>
      <c r="Q42" s="40">
        <f>IF('Inventario'!$A42="","",IF('Inventario'!$N42&gt;0,TODAY(),""))</f>
        <v/>
      </c>
      <c r="R42" s="40">
        <f>IF('Inventario'!$A42="","",IF('Inventario'!$Q42&lt;&gt;"",'Inventario'!$Q42+'Inventario'!$K42,""))</f>
        <v/>
      </c>
      <c r="S42" s="41" t="n"/>
      <c r="T42" s="42">
        <f>IF('Inventario'!$A42="","",'Inventario'!$G42*'Inventario'!$S42)</f>
        <v/>
      </c>
      <c r="U42" s="43">
        <f>IF('Inventario'!$A42="","",IFERROR('Inventario'!$G42/'Inventario'!$I42,0))</f>
        <v/>
      </c>
    </row>
    <row r="43">
      <c r="A43" s="2" t="n"/>
      <c r="B43" s="3" t="n"/>
      <c r="C43" s="3" t="n"/>
      <c r="D43" s="3" t="n"/>
      <c r="E43" s="3" t="n"/>
      <c r="F43" s="3" t="n"/>
      <c r="G43" s="36" t="n"/>
      <c r="H43" s="36" t="n"/>
      <c r="I43" s="36" t="n"/>
      <c r="J43" s="37" t="n"/>
      <c r="K43" s="36" t="n"/>
      <c r="L43" s="36" t="n"/>
      <c r="M43" s="44">
        <f>IF('Inventario'!$A43="","",'Inventario'!$J43*'Inventario'!$K43+'Inventario'!$L43)</f>
        <v/>
      </c>
      <c r="N43" s="44">
        <f>IF('Inventario'!$A43="","",IF('Inventario'!$G43&lt;='Inventario'!$M43,MAX(0,'Inventario'!$I43-'Inventario'!$G43),0))</f>
        <v/>
      </c>
      <c r="O43" s="14">
        <f>IF('Inventario'!$A43="","",IF('Inventario'!$G43&lt;='Inventario'!$H43,"URGENTE",IF('Inventario'!$G43&lt;='Inventario'!$M43,"REPONER","OK")))</f>
        <v/>
      </c>
      <c r="P43" s="39" t="n"/>
      <c r="Q43" s="45">
        <f>IF('Inventario'!$A43="","",IF('Inventario'!$N43&gt;0,TODAY(),""))</f>
        <v/>
      </c>
      <c r="R43" s="45">
        <f>IF('Inventario'!$A43="","",IF('Inventario'!$Q43&lt;&gt;"",'Inventario'!$Q43+'Inventario'!$K43,""))</f>
        <v/>
      </c>
      <c r="S43" s="41" t="n"/>
      <c r="T43" s="46">
        <f>IF('Inventario'!$A43="","",'Inventario'!$G43*'Inventario'!$S43)</f>
        <v/>
      </c>
      <c r="U43" s="47">
        <f>IF('Inventario'!$A43="","",IFERROR('Inventario'!$G43/'Inventario'!$I43,0))</f>
        <v/>
      </c>
    </row>
    <row r="44">
      <c r="A44" s="2" t="n"/>
      <c r="B44" s="3" t="n"/>
      <c r="C44" s="3" t="n"/>
      <c r="D44" s="3" t="n"/>
      <c r="E44" s="3" t="n"/>
      <c r="F44" s="3" t="n"/>
      <c r="G44" s="36" t="n"/>
      <c r="H44" s="36" t="n"/>
      <c r="I44" s="36" t="n"/>
      <c r="J44" s="37" t="n"/>
      <c r="K44" s="36" t="n"/>
      <c r="L44" s="36" t="n"/>
      <c r="M44" s="38">
        <f>IF('Inventario'!$A44="","",'Inventario'!$J44*'Inventario'!$K44+'Inventario'!$L44)</f>
        <v/>
      </c>
      <c r="N44" s="38">
        <f>IF('Inventario'!$A44="","",IF('Inventario'!$G44&lt;='Inventario'!$M44,MAX(0,'Inventario'!$I44-'Inventario'!$G44),0))</f>
        <v/>
      </c>
      <c r="O44" s="7">
        <f>IF('Inventario'!$A44="","",IF('Inventario'!$G44&lt;='Inventario'!$H44,"URGENTE",IF('Inventario'!$G44&lt;='Inventario'!$M44,"REPONER","OK")))</f>
        <v/>
      </c>
      <c r="P44" s="39" t="n"/>
      <c r="Q44" s="40">
        <f>IF('Inventario'!$A44="","",IF('Inventario'!$N44&gt;0,TODAY(),""))</f>
        <v/>
      </c>
      <c r="R44" s="40">
        <f>IF('Inventario'!$A44="","",IF('Inventario'!$Q44&lt;&gt;"",'Inventario'!$Q44+'Inventario'!$K44,""))</f>
        <v/>
      </c>
      <c r="S44" s="41" t="n"/>
      <c r="T44" s="42">
        <f>IF('Inventario'!$A44="","",'Inventario'!$G44*'Inventario'!$S44)</f>
        <v/>
      </c>
      <c r="U44" s="43">
        <f>IF('Inventario'!$A44="","",IFERROR('Inventario'!$G44/'Inventario'!$I44,0))</f>
        <v/>
      </c>
    </row>
    <row r="45">
      <c r="A45" s="2" t="n"/>
      <c r="B45" s="3" t="n"/>
      <c r="C45" s="3" t="n"/>
      <c r="D45" s="3" t="n"/>
      <c r="E45" s="3" t="n"/>
      <c r="F45" s="3" t="n"/>
      <c r="G45" s="36" t="n"/>
      <c r="H45" s="36" t="n"/>
      <c r="I45" s="36" t="n"/>
      <c r="J45" s="37" t="n"/>
      <c r="K45" s="36" t="n"/>
      <c r="L45" s="36" t="n"/>
      <c r="M45" s="44">
        <f>IF('Inventario'!$A45="","",'Inventario'!$J45*'Inventario'!$K45+'Inventario'!$L45)</f>
        <v/>
      </c>
      <c r="N45" s="44">
        <f>IF('Inventario'!$A45="","",IF('Inventario'!$G45&lt;='Inventario'!$M45,MAX(0,'Inventario'!$I45-'Inventario'!$G45),0))</f>
        <v/>
      </c>
      <c r="O45" s="14">
        <f>IF('Inventario'!$A45="","",IF('Inventario'!$G45&lt;='Inventario'!$H45,"URGENTE",IF('Inventario'!$G45&lt;='Inventario'!$M45,"REPONER","OK")))</f>
        <v/>
      </c>
      <c r="P45" s="39" t="n"/>
      <c r="Q45" s="45">
        <f>IF('Inventario'!$A45="","",IF('Inventario'!$N45&gt;0,TODAY(),""))</f>
        <v/>
      </c>
      <c r="R45" s="45">
        <f>IF('Inventario'!$A45="","",IF('Inventario'!$Q45&lt;&gt;"",'Inventario'!$Q45+'Inventario'!$K45,""))</f>
        <v/>
      </c>
      <c r="S45" s="41" t="n"/>
      <c r="T45" s="46">
        <f>IF('Inventario'!$A45="","",'Inventario'!$G45*'Inventario'!$S45)</f>
        <v/>
      </c>
      <c r="U45" s="47">
        <f>IF('Inventario'!$A45="","",IFERROR('Inventario'!$G45/'Inventario'!$I45,0))</f>
        <v/>
      </c>
    </row>
    <row r="46">
      <c r="A46" s="2" t="n"/>
      <c r="B46" s="3" t="n"/>
      <c r="C46" s="3" t="n"/>
      <c r="D46" s="3" t="n"/>
      <c r="E46" s="3" t="n"/>
      <c r="F46" s="3" t="n"/>
      <c r="G46" s="36" t="n"/>
      <c r="H46" s="36" t="n"/>
      <c r="I46" s="36" t="n"/>
      <c r="J46" s="37" t="n"/>
      <c r="K46" s="36" t="n"/>
      <c r="L46" s="36" t="n"/>
      <c r="M46" s="38">
        <f>IF('Inventario'!$A46="","",'Inventario'!$J46*'Inventario'!$K46+'Inventario'!$L46)</f>
        <v/>
      </c>
      <c r="N46" s="38">
        <f>IF('Inventario'!$A46="","",IF('Inventario'!$G46&lt;='Inventario'!$M46,MAX(0,'Inventario'!$I46-'Inventario'!$G46),0))</f>
        <v/>
      </c>
      <c r="O46" s="7">
        <f>IF('Inventario'!$A46="","",IF('Inventario'!$G46&lt;='Inventario'!$H46,"URGENTE",IF('Inventario'!$G46&lt;='Inventario'!$M46,"REPONER","OK")))</f>
        <v/>
      </c>
      <c r="P46" s="39" t="n"/>
      <c r="Q46" s="40">
        <f>IF('Inventario'!$A46="","",IF('Inventario'!$N46&gt;0,TODAY(),""))</f>
        <v/>
      </c>
      <c r="R46" s="40">
        <f>IF('Inventario'!$A46="","",IF('Inventario'!$Q46&lt;&gt;"",'Inventario'!$Q46+'Inventario'!$K46,""))</f>
        <v/>
      </c>
      <c r="S46" s="41" t="n"/>
      <c r="T46" s="42">
        <f>IF('Inventario'!$A46="","",'Inventario'!$G46*'Inventario'!$S46)</f>
        <v/>
      </c>
      <c r="U46" s="43">
        <f>IF('Inventario'!$A46="","",IFERROR('Inventario'!$G46/'Inventario'!$I46,0))</f>
        <v/>
      </c>
    </row>
    <row r="47">
      <c r="A47" s="2" t="n"/>
      <c r="B47" s="3" t="n"/>
      <c r="C47" s="3" t="n"/>
      <c r="D47" s="3" t="n"/>
      <c r="E47" s="3" t="n"/>
      <c r="F47" s="3" t="n"/>
      <c r="G47" s="36" t="n"/>
      <c r="H47" s="36" t="n"/>
      <c r="I47" s="36" t="n"/>
      <c r="J47" s="37" t="n"/>
      <c r="K47" s="36" t="n"/>
      <c r="L47" s="36" t="n"/>
      <c r="M47" s="44">
        <f>IF('Inventario'!$A47="","",'Inventario'!$J47*'Inventario'!$K47+'Inventario'!$L47)</f>
        <v/>
      </c>
      <c r="N47" s="44">
        <f>IF('Inventario'!$A47="","",IF('Inventario'!$G47&lt;='Inventario'!$M47,MAX(0,'Inventario'!$I47-'Inventario'!$G47),0))</f>
        <v/>
      </c>
      <c r="O47" s="14">
        <f>IF('Inventario'!$A47="","",IF('Inventario'!$G47&lt;='Inventario'!$H47,"URGENTE",IF('Inventario'!$G47&lt;='Inventario'!$M47,"REPONER","OK")))</f>
        <v/>
      </c>
      <c r="P47" s="39" t="n"/>
      <c r="Q47" s="45">
        <f>IF('Inventario'!$A47="","",IF('Inventario'!$N47&gt;0,TODAY(),""))</f>
        <v/>
      </c>
      <c r="R47" s="45">
        <f>IF('Inventario'!$A47="","",IF('Inventario'!$Q47&lt;&gt;"",'Inventario'!$Q47+'Inventario'!$K47,""))</f>
        <v/>
      </c>
      <c r="S47" s="41" t="n"/>
      <c r="T47" s="46">
        <f>IF('Inventario'!$A47="","",'Inventario'!$G47*'Inventario'!$S47)</f>
        <v/>
      </c>
      <c r="U47" s="47">
        <f>IF('Inventario'!$A47="","",IFERROR('Inventario'!$G47/'Inventario'!$I47,0))</f>
        <v/>
      </c>
    </row>
    <row r="48">
      <c r="A48" s="2" t="n"/>
      <c r="B48" s="3" t="n"/>
      <c r="C48" s="3" t="n"/>
      <c r="D48" s="3" t="n"/>
      <c r="E48" s="3" t="n"/>
      <c r="F48" s="3" t="n"/>
      <c r="G48" s="36" t="n"/>
      <c r="H48" s="36" t="n"/>
      <c r="I48" s="36" t="n"/>
      <c r="J48" s="37" t="n"/>
      <c r="K48" s="36" t="n"/>
      <c r="L48" s="36" t="n"/>
      <c r="M48" s="38">
        <f>IF('Inventario'!$A48="","",'Inventario'!$J48*'Inventario'!$K48+'Inventario'!$L48)</f>
        <v/>
      </c>
      <c r="N48" s="38">
        <f>IF('Inventario'!$A48="","",IF('Inventario'!$G48&lt;='Inventario'!$M48,MAX(0,'Inventario'!$I48-'Inventario'!$G48),0))</f>
        <v/>
      </c>
      <c r="O48" s="7">
        <f>IF('Inventario'!$A48="","",IF('Inventario'!$G48&lt;='Inventario'!$H48,"URGENTE",IF('Inventario'!$G48&lt;='Inventario'!$M48,"REPONER","OK")))</f>
        <v/>
      </c>
      <c r="P48" s="39" t="n"/>
      <c r="Q48" s="40">
        <f>IF('Inventario'!$A48="","",IF('Inventario'!$N48&gt;0,TODAY(),""))</f>
        <v/>
      </c>
      <c r="R48" s="40">
        <f>IF('Inventario'!$A48="","",IF('Inventario'!$Q48&lt;&gt;"",'Inventario'!$Q48+'Inventario'!$K48,""))</f>
        <v/>
      </c>
      <c r="S48" s="41" t="n"/>
      <c r="T48" s="42">
        <f>IF('Inventario'!$A48="","",'Inventario'!$G48*'Inventario'!$S48)</f>
        <v/>
      </c>
      <c r="U48" s="43">
        <f>IF('Inventario'!$A48="","",IFERROR('Inventario'!$G48/'Inventario'!$I48,0))</f>
        <v/>
      </c>
    </row>
    <row r="49">
      <c r="A49" s="2" t="n"/>
      <c r="B49" s="3" t="n"/>
      <c r="C49" s="3" t="n"/>
      <c r="D49" s="3" t="n"/>
      <c r="E49" s="3" t="n"/>
      <c r="F49" s="3" t="n"/>
      <c r="G49" s="36" t="n"/>
      <c r="H49" s="36" t="n"/>
      <c r="I49" s="36" t="n"/>
      <c r="J49" s="37" t="n"/>
      <c r="K49" s="36" t="n"/>
      <c r="L49" s="36" t="n"/>
      <c r="M49" s="44">
        <f>IF('Inventario'!$A49="","",'Inventario'!$J49*'Inventario'!$K49+'Inventario'!$L49)</f>
        <v/>
      </c>
      <c r="N49" s="44">
        <f>IF('Inventario'!$A49="","",IF('Inventario'!$G49&lt;='Inventario'!$M49,MAX(0,'Inventario'!$I49-'Inventario'!$G49),0))</f>
        <v/>
      </c>
      <c r="O49" s="14">
        <f>IF('Inventario'!$A49="","",IF('Inventario'!$G49&lt;='Inventario'!$H49,"URGENTE",IF('Inventario'!$G49&lt;='Inventario'!$M49,"REPONER","OK")))</f>
        <v/>
      </c>
      <c r="P49" s="39" t="n"/>
      <c r="Q49" s="45">
        <f>IF('Inventario'!$A49="","",IF('Inventario'!$N49&gt;0,TODAY(),""))</f>
        <v/>
      </c>
      <c r="R49" s="45">
        <f>IF('Inventario'!$A49="","",IF('Inventario'!$Q49&lt;&gt;"",'Inventario'!$Q49+'Inventario'!$K49,""))</f>
        <v/>
      </c>
      <c r="S49" s="41" t="n"/>
      <c r="T49" s="46">
        <f>IF('Inventario'!$A49="","",'Inventario'!$G49*'Inventario'!$S49)</f>
        <v/>
      </c>
      <c r="U49" s="47">
        <f>IF('Inventario'!$A49="","",IFERROR('Inventario'!$G49/'Inventario'!$I49,0))</f>
        <v/>
      </c>
    </row>
    <row r="50">
      <c r="A50" s="2" t="n"/>
      <c r="B50" s="3" t="n"/>
      <c r="C50" s="3" t="n"/>
      <c r="D50" s="3" t="n"/>
      <c r="E50" s="3" t="n"/>
      <c r="F50" s="3" t="n"/>
      <c r="G50" s="36" t="n"/>
      <c r="H50" s="36" t="n"/>
      <c r="I50" s="36" t="n"/>
      <c r="J50" s="37" t="n"/>
      <c r="K50" s="36" t="n"/>
      <c r="L50" s="36" t="n"/>
      <c r="M50" s="38">
        <f>IF('Inventario'!$A50="","",'Inventario'!$J50*'Inventario'!$K50+'Inventario'!$L50)</f>
        <v/>
      </c>
      <c r="N50" s="38">
        <f>IF('Inventario'!$A50="","",IF('Inventario'!$G50&lt;='Inventario'!$M50,MAX(0,'Inventario'!$I50-'Inventario'!$G50),0))</f>
        <v/>
      </c>
      <c r="O50" s="7">
        <f>IF('Inventario'!$A50="","",IF('Inventario'!$G50&lt;='Inventario'!$H50,"URGENTE",IF('Inventario'!$G50&lt;='Inventario'!$M50,"REPONER","OK")))</f>
        <v/>
      </c>
      <c r="P50" s="39" t="n"/>
      <c r="Q50" s="40">
        <f>IF('Inventario'!$A50="","",IF('Inventario'!$N50&gt;0,TODAY(),""))</f>
        <v/>
      </c>
      <c r="R50" s="40">
        <f>IF('Inventario'!$A50="","",IF('Inventario'!$Q50&lt;&gt;"",'Inventario'!$Q50+'Inventario'!$K50,""))</f>
        <v/>
      </c>
      <c r="S50" s="41" t="n"/>
      <c r="T50" s="42">
        <f>IF('Inventario'!$A50="","",'Inventario'!$G50*'Inventario'!$S50)</f>
        <v/>
      </c>
      <c r="U50" s="43">
        <f>IF('Inventario'!$A50="","",IFERROR('Inventario'!$G50/'Inventario'!$I50,0))</f>
        <v/>
      </c>
    </row>
    <row r="51">
      <c r="A51" s="2" t="n"/>
      <c r="B51" s="3" t="n"/>
      <c r="C51" s="3" t="n"/>
      <c r="D51" s="3" t="n"/>
      <c r="E51" s="3" t="n"/>
      <c r="F51" s="3" t="n"/>
      <c r="G51" s="36" t="n"/>
      <c r="H51" s="36" t="n"/>
      <c r="I51" s="36" t="n"/>
      <c r="J51" s="37" t="n"/>
      <c r="K51" s="36" t="n"/>
      <c r="L51" s="36" t="n"/>
      <c r="M51" s="44">
        <f>IF('Inventario'!$A51="","",'Inventario'!$J51*'Inventario'!$K51+'Inventario'!$L51)</f>
        <v/>
      </c>
      <c r="N51" s="44">
        <f>IF('Inventario'!$A51="","",IF('Inventario'!$G51&lt;='Inventario'!$M51,MAX(0,'Inventario'!$I51-'Inventario'!$G51),0))</f>
        <v/>
      </c>
      <c r="O51" s="14">
        <f>IF('Inventario'!$A51="","",IF('Inventario'!$G51&lt;='Inventario'!$H51,"URGENTE",IF('Inventario'!$G51&lt;='Inventario'!$M51,"REPONER","OK")))</f>
        <v/>
      </c>
      <c r="P51" s="39" t="n"/>
      <c r="Q51" s="45">
        <f>IF('Inventario'!$A51="","",IF('Inventario'!$N51&gt;0,TODAY(),""))</f>
        <v/>
      </c>
      <c r="R51" s="45">
        <f>IF('Inventario'!$A51="","",IF('Inventario'!$Q51&lt;&gt;"",'Inventario'!$Q51+'Inventario'!$K51,""))</f>
        <v/>
      </c>
      <c r="S51" s="41" t="n"/>
      <c r="T51" s="46">
        <f>IF('Inventario'!$A51="","",'Inventario'!$G51*'Inventario'!$S51)</f>
        <v/>
      </c>
      <c r="U51" s="47">
        <f>IF('Inventario'!$A51="","",IFERROR('Inventario'!$G51/'Inventario'!$I51,0))</f>
        <v/>
      </c>
    </row>
    <row r="52">
      <c r="A52" s="2" t="n"/>
      <c r="B52" s="3" t="n"/>
      <c r="C52" s="3" t="n"/>
      <c r="D52" s="3" t="n"/>
      <c r="E52" s="3" t="n"/>
      <c r="F52" s="3" t="n"/>
      <c r="G52" s="36" t="n"/>
      <c r="H52" s="36" t="n"/>
      <c r="I52" s="36" t="n"/>
      <c r="J52" s="37" t="n"/>
      <c r="K52" s="36" t="n"/>
      <c r="L52" s="36" t="n"/>
      <c r="M52" s="38">
        <f>IF('Inventario'!$A52="","",'Inventario'!$J52*'Inventario'!$K52+'Inventario'!$L52)</f>
        <v/>
      </c>
      <c r="N52" s="38">
        <f>IF('Inventario'!$A52="","",IF('Inventario'!$G52&lt;='Inventario'!$M52,MAX(0,'Inventario'!$I52-'Inventario'!$G52),0))</f>
        <v/>
      </c>
      <c r="O52" s="7">
        <f>IF('Inventario'!$A52="","",IF('Inventario'!$G52&lt;='Inventario'!$H52,"URGENTE",IF('Inventario'!$G52&lt;='Inventario'!$M52,"REPONER","OK")))</f>
        <v/>
      </c>
      <c r="P52" s="39" t="n"/>
      <c r="Q52" s="40">
        <f>IF('Inventario'!$A52="","",IF('Inventario'!$N52&gt;0,TODAY(),""))</f>
        <v/>
      </c>
      <c r="R52" s="40">
        <f>IF('Inventario'!$A52="","",IF('Inventario'!$Q52&lt;&gt;"",'Inventario'!$Q52+'Inventario'!$K52,""))</f>
        <v/>
      </c>
      <c r="S52" s="41" t="n"/>
      <c r="T52" s="42">
        <f>IF('Inventario'!$A52="","",'Inventario'!$G52*'Inventario'!$S52)</f>
        <v/>
      </c>
      <c r="U52" s="43">
        <f>IF('Inventario'!$A52="","",IFERROR('Inventario'!$G52/'Inventario'!$I52,0))</f>
        <v/>
      </c>
    </row>
    <row r="53">
      <c r="A53" s="2" t="n"/>
      <c r="B53" s="3" t="n"/>
      <c r="C53" s="3" t="n"/>
      <c r="D53" s="3" t="n"/>
      <c r="E53" s="3" t="n"/>
      <c r="F53" s="3" t="n"/>
      <c r="G53" s="36" t="n"/>
      <c r="H53" s="36" t="n"/>
      <c r="I53" s="36" t="n"/>
      <c r="J53" s="37" t="n"/>
      <c r="K53" s="36" t="n"/>
      <c r="L53" s="36" t="n"/>
      <c r="M53" s="44">
        <f>IF('Inventario'!$A53="","",'Inventario'!$J53*'Inventario'!$K53+'Inventario'!$L53)</f>
        <v/>
      </c>
      <c r="N53" s="44">
        <f>IF('Inventario'!$A53="","",IF('Inventario'!$G53&lt;='Inventario'!$M53,MAX(0,'Inventario'!$I53-'Inventario'!$G53),0))</f>
        <v/>
      </c>
      <c r="O53" s="14">
        <f>IF('Inventario'!$A53="","",IF('Inventario'!$G53&lt;='Inventario'!$H53,"URGENTE",IF('Inventario'!$G53&lt;='Inventario'!$M53,"REPONER","OK")))</f>
        <v/>
      </c>
      <c r="P53" s="39" t="n"/>
      <c r="Q53" s="45">
        <f>IF('Inventario'!$A53="","",IF('Inventario'!$N53&gt;0,TODAY(),""))</f>
        <v/>
      </c>
      <c r="R53" s="45">
        <f>IF('Inventario'!$A53="","",IF('Inventario'!$Q53&lt;&gt;"",'Inventario'!$Q53+'Inventario'!$K53,""))</f>
        <v/>
      </c>
      <c r="S53" s="41" t="n"/>
      <c r="T53" s="46">
        <f>IF('Inventario'!$A53="","",'Inventario'!$G53*'Inventario'!$S53)</f>
        <v/>
      </c>
      <c r="U53" s="47">
        <f>IF('Inventario'!$A53="","",IFERROR('Inventario'!$G53/'Inventario'!$I53,0))</f>
        <v/>
      </c>
    </row>
    <row r="54">
      <c r="A54" s="2" t="n"/>
      <c r="B54" s="3" t="n"/>
      <c r="C54" s="3" t="n"/>
      <c r="D54" s="3" t="n"/>
      <c r="E54" s="3" t="n"/>
      <c r="F54" s="3" t="n"/>
      <c r="G54" s="36" t="n"/>
      <c r="H54" s="36" t="n"/>
      <c r="I54" s="36" t="n"/>
      <c r="J54" s="37" t="n"/>
      <c r="K54" s="36" t="n"/>
      <c r="L54" s="36" t="n"/>
      <c r="M54" s="38">
        <f>IF('Inventario'!$A54="","",'Inventario'!$J54*'Inventario'!$K54+'Inventario'!$L54)</f>
        <v/>
      </c>
      <c r="N54" s="38">
        <f>IF('Inventario'!$A54="","",IF('Inventario'!$G54&lt;='Inventario'!$M54,MAX(0,'Inventario'!$I54-'Inventario'!$G54),0))</f>
        <v/>
      </c>
      <c r="O54" s="7">
        <f>IF('Inventario'!$A54="","",IF('Inventario'!$G54&lt;='Inventario'!$H54,"URGENTE",IF('Inventario'!$G54&lt;='Inventario'!$M54,"REPONER","OK")))</f>
        <v/>
      </c>
      <c r="P54" s="39" t="n"/>
      <c r="Q54" s="40">
        <f>IF('Inventario'!$A54="","",IF('Inventario'!$N54&gt;0,TODAY(),""))</f>
        <v/>
      </c>
      <c r="R54" s="40">
        <f>IF('Inventario'!$A54="","",IF('Inventario'!$Q54&lt;&gt;"",'Inventario'!$Q54+'Inventario'!$K54,""))</f>
        <v/>
      </c>
      <c r="S54" s="41" t="n"/>
      <c r="T54" s="42">
        <f>IF('Inventario'!$A54="","",'Inventario'!$G54*'Inventario'!$S54)</f>
        <v/>
      </c>
      <c r="U54" s="43">
        <f>IF('Inventario'!$A54="","",IFERROR('Inventario'!$G54/'Inventario'!$I54,0))</f>
        <v/>
      </c>
    </row>
    <row r="55">
      <c r="A55" s="2" t="n"/>
      <c r="B55" s="3" t="n"/>
      <c r="C55" s="3" t="n"/>
      <c r="D55" s="3" t="n"/>
      <c r="E55" s="3" t="n"/>
      <c r="F55" s="3" t="n"/>
      <c r="G55" s="36" t="n"/>
      <c r="H55" s="36" t="n"/>
      <c r="I55" s="36" t="n"/>
      <c r="J55" s="37" t="n"/>
      <c r="K55" s="36" t="n"/>
      <c r="L55" s="36" t="n"/>
      <c r="M55" s="44">
        <f>IF('Inventario'!$A55="","",'Inventario'!$J55*'Inventario'!$K55+'Inventario'!$L55)</f>
        <v/>
      </c>
      <c r="N55" s="44">
        <f>IF('Inventario'!$A55="","",IF('Inventario'!$G55&lt;='Inventario'!$M55,MAX(0,'Inventario'!$I55-'Inventario'!$G55),0))</f>
        <v/>
      </c>
      <c r="O55" s="14">
        <f>IF('Inventario'!$A55="","",IF('Inventario'!$G55&lt;='Inventario'!$H55,"URGENTE",IF('Inventario'!$G55&lt;='Inventario'!$M55,"REPONER","OK")))</f>
        <v/>
      </c>
      <c r="P55" s="39" t="n"/>
      <c r="Q55" s="45">
        <f>IF('Inventario'!$A55="","",IF('Inventario'!$N55&gt;0,TODAY(),""))</f>
        <v/>
      </c>
      <c r="R55" s="45">
        <f>IF('Inventario'!$A55="","",IF('Inventario'!$Q55&lt;&gt;"",'Inventario'!$Q55+'Inventario'!$K55,""))</f>
        <v/>
      </c>
      <c r="S55" s="41" t="n"/>
      <c r="T55" s="46">
        <f>IF('Inventario'!$A55="","",'Inventario'!$G55*'Inventario'!$S55)</f>
        <v/>
      </c>
      <c r="U55" s="47">
        <f>IF('Inventario'!$A55="","",IFERROR('Inventario'!$G55/'Inventario'!$I55,0))</f>
        <v/>
      </c>
    </row>
    <row r="56">
      <c r="A56" s="2" t="n"/>
      <c r="B56" s="3" t="n"/>
      <c r="C56" s="3" t="n"/>
      <c r="D56" s="3" t="n"/>
      <c r="E56" s="3" t="n"/>
      <c r="F56" s="3" t="n"/>
      <c r="G56" s="36" t="n"/>
      <c r="H56" s="36" t="n"/>
      <c r="I56" s="36" t="n"/>
      <c r="J56" s="37" t="n"/>
      <c r="K56" s="36" t="n"/>
      <c r="L56" s="36" t="n"/>
      <c r="M56" s="38">
        <f>IF('Inventario'!$A56="","",'Inventario'!$J56*'Inventario'!$K56+'Inventario'!$L56)</f>
        <v/>
      </c>
      <c r="N56" s="38">
        <f>IF('Inventario'!$A56="","",IF('Inventario'!$G56&lt;='Inventario'!$M56,MAX(0,'Inventario'!$I56-'Inventario'!$G56),0))</f>
        <v/>
      </c>
      <c r="O56" s="7">
        <f>IF('Inventario'!$A56="","",IF('Inventario'!$G56&lt;='Inventario'!$H56,"URGENTE",IF('Inventario'!$G56&lt;='Inventario'!$M56,"REPONER","OK")))</f>
        <v/>
      </c>
      <c r="P56" s="39" t="n"/>
      <c r="Q56" s="40">
        <f>IF('Inventario'!$A56="","",IF('Inventario'!$N56&gt;0,TODAY(),""))</f>
        <v/>
      </c>
      <c r="R56" s="40">
        <f>IF('Inventario'!$A56="","",IF('Inventario'!$Q56&lt;&gt;"",'Inventario'!$Q56+'Inventario'!$K56,""))</f>
        <v/>
      </c>
      <c r="S56" s="41" t="n"/>
      <c r="T56" s="42">
        <f>IF('Inventario'!$A56="","",'Inventario'!$G56*'Inventario'!$S56)</f>
        <v/>
      </c>
      <c r="U56" s="43">
        <f>IF('Inventario'!$A56="","",IFERROR('Inventario'!$G56/'Inventario'!$I56,0))</f>
        <v/>
      </c>
    </row>
    <row r="57">
      <c r="A57" s="2" t="n"/>
      <c r="B57" s="3" t="n"/>
      <c r="C57" s="3" t="n"/>
      <c r="D57" s="3" t="n"/>
      <c r="E57" s="3" t="n"/>
      <c r="F57" s="3" t="n"/>
      <c r="G57" s="36" t="n"/>
      <c r="H57" s="36" t="n"/>
      <c r="I57" s="36" t="n"/>
      <c r="J57" s="37" t="n"/>
      <c r="K57" s="36" t="n"/>
      <c r="L57" s="36" t="n"/>
      <c r="M57" s="44">
        <f>IF('Inventario'!$A57="","",'Inventario'!$J57*'Inventario'!$K57+'Inventario'!$L57)</f>
        <v/>
      </c>
      <c r="N57" s="44">
        <f>IF('Inventario'!$A57="","",IF('Inventario'!$G57&lt;='Inventario'!$M57,MAX(0,'Inventario'!$I57-'Inventario'!$G57),0))</f>
        <v/>
      </c>
      <c r="O57" s="14">
        <f>IF('Inventario'!$A57="","",IF('Inventario'!$G57&lt;='Inventario'!$H57,"URGENTE",IF('Inventario'!$G57&lt;='Inventario'!$M57,"REPONER","OK")))</f>
        <v/>
      </c>
      <c r="P57" s="39" t="n"/>
      <c r="Q57" s="45">
        <f>IF('Inventario'!$A57="","",IF('Inventario'!$N57&gt;0,TODAY(),""))</f>
        <v/>
      </c>
      <c r="R57" s="45">
        <f>IF('Inventario'!$A57="","",IF('Inventario'!$Q57&lt;&gt;"",'Inventario'!$Q57+'Inventario'!$K57,""))</f>
        <v/>
      </c>
      <c r="S57" s="41" t="n"/>
      <c r="T57" s="46">
        <f>IF('Inventario'!$A57="","",'Inventario'!$G57*'Inventario'!$S57)</f>
        <v/>
      </c>
      <c r="U57" s="47">
        <f>IF('Inventario'!$A57="","",IFERROR('Inventario'!$G57/'Inventario'!$I57,0))</f>
        <v/>
      </c>
    </row>
    <row r="58">
      <c r="A58" s="2" t="n"/>
      <c r="B58" s="3" t="n"/>
      <c r="C58" s="3" t="n"/>
      <c r="D58" s="3" t="n"/>
      <c r="E58" s="3" t="n"/>
      <c r="F58" s="3" t="n"/>
      <c r="G58" s="36" t="n"/>
      <c r="H58" s="36" t="n"/>
      <c r="I58" s="36" t="n"/>
      <c r="J58" s="37" t="n"/>
      <c r="K58" s="36" t="n"/>
      <c r="L58" s="36" t="n"/>
      <c r="M58" s="38">
        <f>IF('Inventario'!$A58="","",'Inventario'!$J58*'Inventario'!$K58+'Inventario'!$L58)</f>
        <v/>
      </c>
      <c r="N58" s="38">
        <f>IF('Inventario'!$A58="","",IF('Inventario'!$G58&lt;='Inventario'!$M58,MAX(0,'Inventario'!$I58-'Inventario'!$G58),0))</f>
        <v/>
      </c>
      <c r="O58" s="7">
        <f>IF('Inventario'!$A58="","",IF('Inventario'!$G58&lt;='Inventario'!$H58,"URGENTE",IF('Inventario'!$G58&lt;='Inventario'!$M58,"REPONER","OK")))</f>
        <v/>
      </c>
      <c r="P58" s="39" t="n"/>
      <c r="Q58" s="40">
        <f>IF('Inventario'!$A58="","",IF('Inventario'!$N58&gt;0,TODAY(),""))</f>
        <v/>
      </c>
      <c r="R58" s="40">
        <f>IF('Inventario'!$A58="","",IF('Inventario'!$Q58&lt;&gt;"",'Inventario'!$Q58+'Inventario'!$K58,""))</f>
        <v/>
      </c>
      <c r="S58" s="41" t="n"/>
      <c r="T58" s="42">
        <f>IF('Inventario'!$A58="","",'Inventario'!$G58*'Inventario'!$S58)</f>
        <v/>
      </c>
      <c r="U58" s="43">
        <f>IF('Inventario'!$A58="","",IFERROR('Inventario'!$G58/'Inventario'!$I58,0))</f>
        <v/>
      </c>
    </row>
    <row r="59">
      <c r="A59" s="2" t="n"/>
      <c r="B59" s="3" t="n"/>
      <c r="C59" s="3" t="n"/>
      <c r="D59" s="3" t="n"/>
      <c r="E59" s="3" t="n"/>
      <c r="F59" s="3" t="n"/>
      <c r="G59" s="36" t="n"/>
      <c r="H59" s="36" t="n"/>
      <c r="I59" s="36" t="n"/>
      <c r="J59" s="37" t="n"/>
      <c r="K59" s="36" t="n"/>
      <c r="L59" s="36" t="n"/>
      <c r="M59" s="44">
        <f>IF('Inventario'!$A59="","",'Inventario'!$J59*'Inventario'!$K59+'Inventario'!$L59)</f>
        <v/>
      </c>
      <c r="N59" s="44">
        <f>IF('Inventario'!$A59="","",IF('Inventario'!$G59&lt;='Inventario'!$M59,MAX(0,'Inventario'!$I59-'Inventario'!$G59),0))</f>
        <v/>
      </c>
      <c r="O59" s="14">
        <f>IF('Inventario'!$A59="","",IF('Inventario'!$G59&lt;='Inventario'!$H59,"URGENTE",IF('Inventario'!$G59&lt;='Inventario'!$M59,"REPONER","OK")))</f>
        <v/>
      </c>
      <c r="P59" s="39" t="n"/>
      <c r="Q59" s="45">
        <f>IF('Inventario'!$A59="","",IF('Inventario'!$N59&gt;0,TODAY(),""))</f>
        <v/>
      </c>
      <c r="R59" s="45">
        <f>IF('Inventario'!$A59="","",IF('Inventario'!$Q59&lt;&gt;"",'Inventario'!$Q59+'Inventario'!$K59,""))</f>
        <v/>
      </c>
      <c r="S59" s="41" t="n"/>
      <c r="T59" s="46">
        <f>IF('Inventario'!$A59="","",'Inventario'!$G59*'Inventario'!$S59)</f>
        <v/>
      </c>
      <c r="U59" s="47">
        <f>IF('Inventario'!$A59="","",IFERROR('Inventario'!$G59/'Inventario'!$I59,0))</f>
        <v/>
      </c>
    </row>
    <row r="60">
      <c r="A60" s="2" t="n"/>
      <c r="B60" s="3" t="n"/>
      <c r="C60" s="3" t="n"/>
      <c r="D60" s="3" t="n"/>
      <c r="E60" s="3" t="n"/>
      <c r="F60" s="3" t="n"/>
      <c r="G60" s="36" t="n"/>
      <c r="H60" s="36" t="n"/>
      <c r="I60" s="36" t="n"/>
      <c r="J60" s="37" t="n"/>
      <c r="K60" s="36" t="n"/>
      <c r="L60" s="36" t="n"/>
      <c r="M60" s="38">
        <f>IF('Inventario'!$A60="","",'Inventario'!$J60*'Inventario'!$K60+'Inventario'!$L60)</f>
        <v/>
      </c>
      <c r="N60" s="38">
        <f>IF('Inventario'!$A60="","",IF('Inventario'!$G60&lt;='Inventario'!$M60,MAX(0,'Inventario'!$I60-'Inventario'!$G60),0))</f>
        <v/>
      </c>
      <c r="O60" s="7">
        <f>IF('Inventario'!$A60="","",IF('Inventario'!$G60&lt;='Inventario'!$H60,"URGENTE",IF('Inventario'!$G60&lt;='Inventario'!$M60,"REPONER","OK")))</f>
        <v/>
      </c>
      <c r="P60" s="39" t="n"/>
      <c r="Q60" s="40">
        <f>IF('Inventario'!$A60="","",IF('Inventario'!$N60&gt;0,TODAY(),""))</f>
        <v/>
      </c>
      <c r="R60" s="40">
        <f>IF('Inventario'!$A60="","",IF('Inventario'!$Q60&lt;&gt;"",'Inventario'!$Q60+'Inventario'!$K60,""))</f>
        <v/>
      </c>
      <c r="S60" s="41" t="n"/>
      <c r="T60" s="42">
        <f>IF('Inventario'!$A60="","",'Inventario'!$G60*'Inventario'!$S60)</f>
        <v/>
      </c>
      <c r="U60" s="43">
        <f>IF('Inventario'!$A60="","",IFERROR('Inventario'!$G60/'Inventario'!$I60,0))</f>
        <v/>
      </c>
    </row>
    <row r="61">
      <c r="A61" s="2" t="n"/>
      <c r="B61" s="3" t="n"/>
      <c r="C61" s="3" t="n"/>
      <c r="D61" s="3" t="n"/>
      <c r="E61" s="3" t="n"/>
      <c r="F61" s="3" t="n"/>
      <c r="G61" s="36" t="n"/>
      <c r="H61" s="36" t="n"/>
      <c r="I61" s="36" t="n"/>
      <c r="J61" s="37" t="n"/>
      <c r="K61" s="36" t="n"/>
      <c r="L61" s="36" t="n"/>
      <c r="M61" s="44">
        <f>IF('Inventario'!$A61="","",'Inventario'!$J61*'Inventario'!$K61+'Inventario'!$L61)</f>
        <v/>
      </c>
      <c r="N61" s="44">
        <f>IF('Inventario'!$A61="","",IF('Inventario'!$G61&lt;='Inventario'!$M61,MAX(0,'Inventario'!$I61-'Inventario'!$G61),0))</f>
        <v/>
      </c>
      <c r="O61" s="14">
        <f>IF('Inventario'!$A61="","",IF('Inventario'!$G61&lt;='Inventario'!$H61,"URGENTE",IF('Inventario'!$G61&lt;='Inventario'!$M61,"REPONER","OK")))</f>
        <v/>
      </c>
      <c r="P61" s="39" t="n"/>
      <c r="Q61" s="45">
        <f>IF('Inventario'!$A61="","",IF('Inventario'!$N61&gt;0,TODAY(),""))</f>
        <v/>
      </c>
      <c r="R61" s="45">
        <f>IF('Inventario'!$A61="","",IF('Inventario'!$Q61&lt;&gt;"",'Inventario'!$Q61+'Inventario'!$K61,""))</f>
        <v/>
      </c>
      <c r="S61" s="41" t="n"/>
      <c r="T61" s="46">
        <f>IF('Inventario'!$A61="","",'Inventario'!$G61*'Inventario'!$S61)</f>
        <v/>
      </c>
      <c r="U61" s="47">
        <f>IF('Inventario'!$A61="","",IFERROR('Inventario'!$G61/'Inventario'!$I61,0))</f>
        <v/>
      </c>
    </row>
    <row r="62">
      <c r="A62" s="2" t="n"/>
      <c r="B62" s="3" t="n"/>
      <c r="C62" s="3" t="n"/>
      <c r="D62" s="3" t="n"/>
      <c r="E62" s="3" t="n"/>
      <c r="F62" s="3" t="n"/>
      <c r="G62" s="36" t="n"/>
      <c r="H62" s="36" t="n"/>
      <c r="I62" s="36" t="n"/>
      <c r="J62" s="37" t="n"/>
      <c r="K62" s="36" t="n"/>
      <c r="L62" s="36" t="n"/>
      <c r="M62" s="38">
        <f>IF('Inventario'!$A62="","",'Inventario'!$J62*'Inventario'!$K62+'Inventario'!$L62)</f>
        <v/>
      </c>
      <c r="N62" s="38">
        <f>IF('Inventario'!$A62="","",IF('Inventario'!$G62&lt;='Inventario'!$M62,MAX(0,'Inventario'!$I62-'Inventario'!$G62),0))</f>
        <v/>
      </c>
      <c r="O62" s="7">
        <f>IF('Inventario'!$A62="","",IF('Inventario'!$G62&lt;='Inventario'!$H62,"URGENTE",IF('Inventario'!$G62&lt;='Inventario'!$M62,"REPONER","OK")))</f>
        <v/>
      </c>
      <c r="P62" s="39" t="n"/>
      <c r="Q62" s="40">
        <f>IF('Inventario'!$A62="","",IF('Inventario'!$N62&gt;0,TODAY(),""))</f>
        <v/>
      </c>
      <c r="R62" s="40">
        <f>IF('Inventario'!$A62="","",IF('Inventario'!$Q62&lt;&gt;"",'Inventario'!$Q62+'Inventario'!$K62,""))</f>
        <v/>
      </c>
      <c r="S62" s="41" t="n"/>
      <c r="T62" s="42">
        <f>IF('Inventario'!$A62="","",'Inventario'!$G62*'Inventario'!$S62)</f>
        <v/>
      </c>
      <c r="U62" s="43">
        <f>IF('Inventario'!$A62="","",IFERROR('Inventario'!$G62/'Inventario'!$I62,0))</f>
        <v/>
      </c>
    </row>
    <row r="63">
      <c r="A63" s="2" t="n"/>
      <c r="B63" s="3" t="n"/>
      <c r="C63" s="3" t="n"/>
      <c r="D63" s="3" t="n"/>
      <c r="E63" s="3" t="n"/>
      <c r="F63" s="3" t="n"/>
      <c r="G63" s="36" t="n"/>
      <c r="H63" s="36" t="n"/>
      <c r="I63" s="36" t="n"/>
      <c r="J63" s="37" t="n"/>
      <c r="K63" s="36" t="n"/>
      <c r="L63" s="36" t="n"/>
      <c r="M63" s="44">
        <f>IF('Inventario'!$A63="","",'Inventario'!$J63*'Inventario'!$K63+'Inventario'!$L63)</f>
        <v/>
      </c>
      <c r="N63" s="44">
        <f>IF('Inventario'!$A63="","",IF('Inventario'!$G63&lt;='Inventario'!$M63,MAX(0,'Inventario'!$I63-'Inventario'!$G63),0))</f>
        <v/>
      </c>
      <c r="O63" s="14">
        <f>IF('Inventario'!$A63="","",IF('Inventario'!$G63&lt;='Inventario'!$H63,"URGENTE",IF('Inventario'!$G63&lt;='Inventario'!$M63,"REPONER","OK")))</f>
        <v/>
      </c>
      <c r="P63" s="39" t="n"/>
      <c r="Q63" s="45">
        <f>IF('Inventario'!$A63="","",IF('Inventario'!$N63&gt;0,TODAY(),""))</f>
        <v/>
      </c>
      <c r="R63" s="45">
        <f>IF('Inventario'!$A63="","",IF('Inventario'!$Q63&lt;&gt;"",'Inventario'!$Q63+'Inventario'!$K63,""))</f>
        <v/>
      </c>
      <c r="S63" s="41" t="n"/>
      <c r="T63" s="46">
        <f>IF('Inventario'!$A63="","",'Inventario'!$G63*'Inventario'!$S63)</f>
        <v/>
      </c>
      <c r="U63" s="47">
        <f>IF('Inventario'!$A63="","",IFERROR('Inventario'!$G63/'Inventario'!$I63,0))</f>
        <v/>
      </c>
    </row>
    <row r="64">
      <c r="A64" s="2" t="n"/>
      <c r="B64" s="3" t="n"/>
      <c r="C64" s="3" t="n"/>
      <c r="D64" s="3" t="n"/>
      <c r="E64" s="3" t="n"/>
      <c r="F64" s="3" t="n"/>
      <c r="G64" s="36" t="n"/>
      <c r="H64" s="36" t="n"/>
      <c r="I64" s="36" t="n"/>
      <c r="J64" s="37" t="n"/>
      <c r="K64" s="36" t="n"/>
      <c r="L64" s="36" t="n"/>
      <c r="M64" s="38">
        <f>IF('Inventario'!$A64="","",'Inventario'!$J64*'Inventario'!$K64+'Inventario'!$L64)</f>
        <v/>
      </c>
      <c r="N64" s="38">
        <f>IF('Inventario'!$A64="","",IF('Inventario'!$G64&lt;='Inventario'!$M64,MAX(0,'Inventario'!$I64-'Inventario'!$G64),0))</f>
        <v/>
      </c>
      <c r="O64" s="7">
        <f>IF('Inventario'!$A64="","",IF('Inventario'!$G64&lt;='Inventario'!$H64,"URGENTE",IF('Inventario'!$G64&lt;='Inventario'!$M64,"REPONER","OK")))</f>
        <v/>
      </c>
      <c r="P64" s="39" t="n"/>
      <c r="Q64" s="40">
        <f>IF('Inventario'!$A64="","",IF('Inventario'!$N64&gt;0,TODAY(),""))</f>
        <v/>
      </c>
      <c r="R64" s="40">
        <f>IF('Inventario'!$A64="","",IF('Inventario'!$Q64&lt;&gt;"",'Inventario'!$Q64+'Inventario'!$K64,""))</f>
        <v/>
      </c>
      <c r="S64" s="41" t="n"/>
      <c r="T64" s="42">
        <f>IF('Inventario'!$A64="","",'Inventario'!$G64*'Inventario'!$S64)</f>
        <v/>
      </c>
      <c r="U64" s="43">
        <f>IF('Inventario'!$A64="","",IFERROR('Inventario'!$G64/'Inventario'!$I64,0))</f>
        <v/>
      </c>
    </row>
    <row r="65">
      <c r="A65" s="2" t="n"/>
      <c r="B65" s="3" t="n"/>
      <c r="C65" s="3" t="n"/>
      <c r="D65" s="3" t="n"/>
      <c r="E65" s="3" t="n"/>
      <c r="F65" s="3" t="n"/>
      <c r="G65" s="36" t="n"/>
      <c r="H65" s="36" t="n"/>
      <c r="I65" s="36" t="n"/>
      <c r="J65" s="37" t="n"/>
      <c r="K65" s="36" t="n"/>
      <c r="L65" s="36" t="n"/>
      <c r="M65" s="44">
        <f>IF('Inventario'!$A65="","",'Inventario'!$J65*'Inventario'!$K65+'Inventario'!$L65)</f>
        <v/>
      </c>
      <c r="N65" s="44">
        <f>IF('Inventario'!$A65="","",IF('Inventario'!$G65&lt;='Inventario'!$M65,MAX(0,'Inventario'!$I65-'Inventario'!$G65),0))</f>
        <v/>
      </c>
      <c r="O65" s="14">
        <f>IF('Inventario'!$A65="","",IF('Inventario'!$G65&lt;='Inventario'!$H65,"URGENTE",IF('Inventario'!$G65&lt;='Inventario'!$M65,"REPONER","OK")))</f>
        <v/>
      </c>
      <c r="P65" s="39" t="n"/>
      <c r="Q65" s="45">
        <f>IF('Inventario'!$A65="","",IF('Inventario'!$N65&gt;0,TODAY(),""))</f>
        <v/>
      </c>
      <c r="R65" s="45">
        <f>IF('Inventario'!$A65="","",IF('Inventario'!$Q65&lt;&gt;"",'Inventario'!$Q65+'Inventario'!$K65,""))</f>
        <v/>
      </c>
      <c r="S65" s="41" t="n"/>
      <c r="T65" s="46">
        <f>IF('Inventario'!$A65="","",'Inventario'!$G65*'Inventario'!$S65)</f>
        <v/>
      </c>
      <c r="U65" s="47">
        <f>IF('Inventario'!$A65="","",IFERROR('Inventario'!$G65/'Inventario'!$I65,0))</f>
        <v/>
      </c>
    </row>
    <row r="66">
      <c r="A66" s="2" t="n"/>
      <c r="B66" s="3" t="n"/>
      <c r="C66" s="3" t="n"/>
      <c r="D66" s="3" t="n"/>
      <c r="E66" s="3" t="n"/>
      <c r="F66" s="3" t="n"/>
      <c r="G66" s="36" t="n"/>
      <c r="H66" s="36" t="n"/>
      <c r="I66" s="36" t="n"/>
      <c r="J66" s="37" t="n"/>
      <c r="K66" s="36" t="n"/>
      <c r="L66" s="36" t="n"/>
      <c r="M66" s="38">
        <f>IF('Inventario'!$A66="","",'Inventario'!$J66*'Inventario'!$K66+'Inventario'!$L66)</f>
        <v/>
      </c>
      <c r="N66" s="38">
        <f>IF('Inventario'!$A66="","",IF('Inventario'!$G66&lt;='Inventario'!$M66,MAX(0,'Inventario'!$I66-'Inventario'!$G66),0))</f>
        <v/>
      </c>
      <c r="O66" s="7">
        <f>IF('Inventario'!$A66="","",IF('Inventario'!$G66&lt;='Inventario'!$H66,"URGENTE",IF('Inventario'!$G66&lt;='Inventario'!$M66,"REPONER","OK")))</f>
        <v/>
      </c>
      <c r="P66" s="39" t="n"/>
      <c r="Q66" s="40">
        <f>IF('Inventario'!$A66="","",IF('Inventario'!$N66&gt;0,TODAY(),""))</f>
        <v/>
      </c>
      <c r="R66" s="40">
        <f>IF('Inventario'!$A66="","",IF('Inventario'!$Q66&lt;&gt;"",'Inventario'!$Q66+'Inventario'!$K66,""))</f>
        <v/>
      </c>
      <c r="S66" s="41" t="n"/>
      <c r="T66" s="42">
        <f>IF('Inventario'!$A66="","",'Inventario'!$G66*'Inventario'!$S66)</f>
        <v/>
      </c>
      <c r="U66" s="43">
        <f>IF('Inventario'!$A66="","",IFERROR('Inventario'!$G66/'Inventario'!$I66,0))</f>
        <v/>
      </c>
    </row>
    <row r="67">
      <c r="A67" s="2" t="n"/>
      <c r="B67" s="3" t="n"/>
      <c r="C67" s="3" t="n"/>
      <c r="D67" s="3" t="n"/>
      <c r="E67" s="3" t="n"/>
      <c r="F67" s="3" t="n"/>
      <c r="G67" s="36" t="n"/>
      <c r="H67" s="36" t="n"/>
      <c r="I67" s="36" t="n"/>
      <c r="J67" s="37" t="n"/>
      <c r="K67" s="36" t="n"/>
      <c r="L67" s="36" t="n"/>
      <c r="M67" s="44">
        <f>IF('Inventario'!$A67="","",'Inventario'!$J67*'Inventario'!$K67+'Inventario'!$L67)</f>
        <v/>
      </c>
      <c r="N67" s="44">
        <f>IF('Inventario'!$A67="","",IF('Inventario'!$G67&lt;='Inventario'!$M67,MAX(0,'Inventario'!$I67-'Inventario'!$G67),0))</f>
        <v/>
      </c>
      <c r="O67" s="14">
        <f>IF('Inventario'!$A67="","",IF('Inventario'!$G67&lt;='Inventario'!$H67,"URGENTE",IF('Inventario'!$G67&lt;='Inventario'!$M67,"REPONER","OK")))</f>
        <v/>
      </c>
      <c r="P67" s="39" t="n"/>
      <c r="Q67" s="45">
        <f>IF('Inventario'!$A67="","",IF('Inventario'!$N67&gt;0,TODAY(),""))</f>
        <v/>
      </c>
      <c r="R67" s="45">
        <f>IF('Inventario'!$A67="","",IF('Inventario'!$Q67&lt;&gt;"",'Inventario'!$Q67+'Inventario'!$K67,""))</f>
        <v/>
      </c>
      <c r="S67" s="41" t="n"/>
      <c r="T67" s="46">
        <f>IF('Inventario'!$A67="","",'Inventario'!$G67*'Inventario'!$S67)</f>
        <v/>
      </c>
      <c r="U67" s="47">
        <f>IF('Inventario'!$A67="","",IFERROR('Inventario'!$G67/'Inventario'!$I67,0))</f>
        <v/>
      </c>
    </row>
    <row r="68">
      <c r="A68" s="2" t="n"/>
      <c r="B68" s="3" t="n"/>
      <c r="C68" s="3" t="n"/>
      <c r="D68" s="3" t="n"/>
      <c r="E68" s="3" t="n"/>
      <c r="F68" s="3" t="n"/>
      <c r="G68" s="36" t="n"/>
      <c r="H68" s="36" t="n"/>
      <c r="I68" s="36" t="n"/>
      <c r="J68" s="37" t="n"/>
      <c r="K68" s="36" t="n"/>
      <c r="L68" s="36" t="n"/>
      <c r="M68" s="38">
        <f>IF('Inventario'!$A68="","",'Inventario'!$J68*'Inventario'!$K68+'Inventario'!$L68)</f>
        <v/>
      </c>
      <c r="N68" s="38">
        <f>IF('Inventario'!$A68="","",IF('Inventario'!$G68&lt;='Inventario'!$M68,MAX(0,'Inventario'!$I68-'Inventario'!$G68),0))</f>
        <v/>
      </c>
      <c r="O68" s="7">
        <f>IF('Inventario'!$A68="","",IF('Inventario'!$G68&lt;='Inventario'!$H68,"URGENTE",IF('Inventario'!$G68&lt;='Inventario'!$M68,"REPONER","OK")))</f>
        <v/>
      </c>
      <c r="P68" s="39" t="n"/>
      <c r="Q68" s="40">
        <f>IF('Inventario'!$A68="","",IF('Inventario'!$N68&gt;0,TODAY(),""))</f>
        <v/>
      </c>
      <c r="R68" s="40">
        <f>IF('Inventario'!$A68="","",IF('Inventario'!$Q68&lt;&gt;"",'Inventario'!$Q68+'Inventario'!$K68,""))</f>
        <v/>
      </c>
      <c r="S68" s="41" t="n"/>
      <c r="T68" s="42">
        <f>IF('Inventario'!$A68="","",'Inventario'!$G68*'Inventario'!$S68)</f>
        <v/>
      </c>
      <c r="U68" s="43">
        <f>IF('Inventario'!$A68="","",IFERROR('Inventario'!$G68/'Inventario'!$I68,0))</f>
        <v/>
      </c>
    </row>
    <row r="69">
      <c r="A69" s="2" t="n"/>
      <c r="B69" s="3" t="n"/>
      <c r="C69" s="3" t="n"/>
      <c r="D69" s="3" t="n"/>
      <c r="E69" s="3" t="n"/>
      <c r="F69" s="3" t="n"/>
      <c r="G69" s="36" t="n"/>
      <c r="H69" s="36" t="n"/>
      <c r="I69" s="36" t="n"/>
      <c r="J69" s="37" t="n"/>
      <c r="K69" s="36" t="n"/>
      <c r="L69" s="36" t="n"/>
      <c r="M69" s="44">
        <f>IF('Inventario'!$A69="","",'Inventario'!$J69*'Inventario'!$K69+'Inventario'!$L69)</f>
        <v/>
      </c>
      <c r="N69" s="44">
        <f>IF('Inventario'!$A69="","",IF('Inventario'!$G69&lt;='Inventario'!$M69,MAX(0,'Inventario'!$I69-'Inventario'!$G69),0))</f>
        <v/>
      </c>
      <c r="O69" s="14">
        <f>IF('Inventario'!$A69="","",IF('Inventario'!$G69&lt;='Inventario'!$H69,"URGENTE",IF('Inventario'!$G69&lt;='Inventario'!$M69,"REPONER","OK")))</f>
        <v/>
      </c>
      <c r="P69" s="39" t="n"/>
      <c r="Q69" s="45">
        <f>IF('Inventario'!$A69="","",IF('Inventario'!$N69&gt;0,TODAY(),""))</f>
        <v/>
      </c>
      <c r="R69" s="45">
        <f>IF('Inventario'!$A69="","",IF('Inventario'!$Q69&lt;&gt;"",'Inventario'!$Q69+'Inventario'!$K69,""))</f>
        <v/>
      </c>
      <c r="S69" s="41" t="n"/>
      <c r="T69" s="46">
        <f>IF('Inventario'!$A69="","",'Inventario'!$G69*'Inventario'!$S69)</f>
        <v/>
      </c>
      <c r="U69" s="47">
        <f>IF('Inventario'!$A69="","",IFERROR('Inventario'!$G69/'Inventario'!$I69,0))</f>
        <v/>
      </c>
    </row>
    <row r="70">
      <c r="A70" s="2" t="n"/>
      <c r="B70" s="3" t="n"/>
      <c r="C70" s="3" t="n"/>
      <c r="D70" s="3" t="n"/>
      <c r="E70" s="3" t="n"/>
      <c r="F70" s="3" t="n"/>
      <c r="G70" s="36" t="n"/>
      <c r="H70" s="36" t="n"/>
      <c r="I70" s="36" t="n"/>
      <c r="J70" s="37" t="n"/>
      <c r="K70" s="36" t="n"/>
      <c r="L70" s="36" t="n"/>
      <c r="M70" s="38">
        <f>IF('Inventario'!$A70="","",'Inventario'!$J70*'Inventario'!$K70+'Inventario'!$L70)</f>
        <v/>
      </c>
      <c r="N70" s="38">
        <f>IF('Inventario'!$A70="","",IF('Inventario'!$G70&lt;='Inventario'!$M70,MAX(0,'Inventario'!$I70-'Inventario'!$G70),0))</f>
        <v/>
      </c>
      <c r="O70" s="7">
        <f>IF('Inventario'!$A70="","",IF('Inventario'!$G70&lt;='Inventario'!$H70,"URGENTE",IF('Inventario'!$G70&lt;='Inventario'!$M70,"REPONER","OK")))</f>
        <v/>
      </c>
      <c r="P70" s="39" t="n"/>
      <c r="Q70" s="40">
        <f>IF('Inventario'!$A70="","",IF('Inventario'!$N70&gt;0,TODAY(),""))</f>
        <v/>
      </c>
      <c r="R70" s="40">
        <f>IF('Inventario'!$A70="","",IF('Inventario'!$Q70&lt;&gt;"",'Inventario'!$Q70+'Inventario'!$K70,""))</f>
        <v/>
      </c>
      <c r="S70" s="41" t="n"/>
      <c r="T70" s="42">
        <f>IF('Inventario'!$A70="","",'Inventario'!$G70*'Inventario'!$S70)</f>
        <v/>
      </c>
      <c r="U70" s="43">
        <f>IF('Inventario'!$A70="","",IFERROR('Inventario'!$G70/'Inventario'!$I70,0))</f>
        <v/>
      </c>
    </row>
    <row r="71">
      <c r="A71" s="2" t="n"/>
      <c r="B71" s="3" t="n"/>
      <c r="C71" s="3" t="n"/>
      <c r="D71" s="3" t="n"/>
      <c r="E71" s="3" t="n"/>
      <c r="F71" s="3" t="n"/>
      <c r="G71" s="36" t="n"/>
      <c r="H71" s="36" t="n"/>
      <c r="I71" s="36" t="n"/>
      <c r="J71" s="37" t="n"/>
      <c r="K71" s="36" t="n"/>
      <c r="L71" s="36" t="n"/>
      <c r="M71" s="44">
        <f>IF('Inventario'!$A71="","",'Inventario'!$J71*'Inventario'!$K71+'Inventario'!$L71)</f>
        <v/>
      </c>
      <c r="N71" s="44">
        <f>IF('Inventario'!$A71="","",IF('Inventario'!$G71&lt;='Inventario'!$M71,MAX(0,'Inventario'!$I71-'Inventario'!$G71),0))</f>
        <v/>
      </c>
      <c r="O71" s="14">
        <f>IF('Inventario'!$A71="","",IF('Inventario'!$G71&lt;='Inventario'!$H71,"URGENTE",IF('Inventario'!$G71&lt;='Inventario'!$M71,"REPONER","OK")))</f>
        <v/>
      </c>
      <c r="P71" s="39" t="n"/>
      <c r="Q71" s="45">
        <f>IF('Inventario'!$A71="","",IF('Inventario'!$N71&gt;0,TODAY(),""))</f>
        <v/>
      </c>
      <c r="R71" s="45">
        <f>IF('Inventario'!$A71="","",IF('Inventario'!$Q71&lt;&gt;"",'Inventario'!$Q71+'Inventario'!$K71,""))</f>
        <v/>
      </c>
      <c r="S71" s="41" t="n"/>
      <c r="T71" s="46">
        <f>IF('Inventario'!$A71="","",'Inventario'!$G71*'Inventario'!$S71)</f>
        <v/>
      </c>
      <c r="U71" s="47">
        <f>IF('Inventario'!$A71="","",IFERROR('Inventario'!$G71/'Inventario'!$I71,0))</f>
        <v/>
      </c>
    </row>
    <row r="72">
      <c r="A72" s="2" t="n"/>
      <c r="B72" s="3" t="n"/>
      <c r="C72" s="3" t="n"/>
      <c r="D72" s="3" t="n"/>
      <c r="E72" s="3" t="n"/>
      <c r="F72" s="3" t="n"/>
      <c r="G72" s="36" t="n"/>
      <c r="H72" s="36" t="n"/>
      <c r="I72" s="36" t="n"/>
      <c r="J72" s="37" t="n"/>
      <c r="K72" s="36" t="n"/>
      <c r="L72" s="36" t="n"/>
      <c r="M72" s="38">
        <f>IF('Inventario'!$A72="","",'Inventario'!$J72*'Inventario'!$K72+'Inventario'!$L72)</f>
        <v/>
      </c>
      <c r="N72" s="38">
        <f>IF('Inventario'!$A72="","",IF('Inventario'!$G72&lt;='Inventario'!$M72,MAX(0,'Inventario'!$I72-'Inventario'!$G72),0))</f>
        <v/>
      </c>
      <c r="O72" s="7">
        <f>IF('Inventario'!$A72="","",IF('Inventario'!$G72&lt;='Inventario'!$H72,"URGENTE",IF('Inventario'!$G72&lt;='Inventario'!$M72,"REPONER","OK")))</f>
        <v/>
      </c>
      <c r="P72" s="39" t="n"/>
      <c r="Q72" s="40">
        <f>IF('Inventario'!$A72="","",IF('Inventario'!$N72&gt;0,TODAY(),""))</f>
        <v/>
      </c>
      <c r="R72" s="40">
        <f>IF('Inventario'!$A72="","",IF('Inventario'!$Q72&lt;&gt;"",'Inventario'!$Q72+'Inventario'!$K72,""))</f>
        <v/>
      </c>
      <c r="S72" s="41" t="n"/>
      <c r="T72" s="42">
        <f>IF('Inventario'!$A72="","",'Inventario'!$G72*'Inventario'!$S72)</f>
        <v/>
      </c>
      <c r="U72" s="43">
        <f>IF('Inventario'!$A72="","",IFERROR('Inventario'!$G72/'Inventario'!$I72,0))</f>
        <v/>
      </c>
    </row>
    <row r="73">
      <c r="A73" s="2" t="n"/>
      <c r="B73" s="3" t="n"/>
      <c r="C73" s="3" t="n"/>
      <c r="D73" s="3" t="n"/>
      <c r="E73" s="3" t="n"/>
      <c r="F73" s="3" t="n"/>
      <c r="G73" s="36" t="n"/>
      <c r="H73" s="36" t="n"/>
      <c r="I73" s="36" t="n"/>
      <c r="J73" s="37" t="n"/>
      <c r="K73" s="36" t="n"/>
      <c r="L73" s="36" t="n"/>
      <c r="M73" s="44">
        <f>IF('Inventario'!$A73="","",'Inventario'!$J73*'Inventario'!$K73+'Inventario'!$L73)</f>
        <v/>
      </c>
      <c r="N73" s="44">
        <f>IF('Inventario'!$A73="","",IF('Inventario'!$G73&lt;='Inventario'!$M73,MAX(0,'Inventario'!$I73-'Inventario'!$G73),0))</f>
        <v/>
      </c>
      <c r="O73" s="14">
        <f>IF('Inventario'!$A73="","",IF('Inventario'!$G73&lt;='Inventario'!$H73,"URGENTE",IF('Inventario'!$G73&lt;='Inventario'!$M73,"REPONER","OK")))</f>
        <v/>
      </c>
      <c r="P73" s="39" t="n"/>
      <c r="Q73" s="45">
        <f>IF('Inventario'!$A73="","",IF('Inventario'!$N73&gt;0,TODAY(),""))</f>
        <v/>
      </c>
      <c r="R73" s="45">
        <f>IF('Inventario'!$A73="","",IF('Inventario'!$Q73&lt;&gt;"",'Inventario'!$Q73+'Inventario'!$K73,""))</f>
        <v/>
      </c>
      <c r="S73" s="41" t="n"/>
      <c r="T73" s="46">
        <f>IF('Inventario'!$A73="","",'Inventario'!$G73*'Inventario'!$S73)</f>
        <v/>
      </c>
      <c r="U73" s="47">
        <f>IF('Inventario'!$A73="","",IFERROR('Inventario'!$G73/'Inventario'!$I73,0))</f>
        <v/>
      </c>
    </row>
    <row r="74">
      <c r="A74" s="2" t="n"/>
      <c r="B74" s="3" t="n"/>
      <c r="C74" s="3" t="n"/>
      <c r="D74" s="3" t="n"/>
      <c r="E74" s="3" t="n"/>
      <c r="F74" s="3" t="n"/>
      <c r="G74" s="36" t="n"/>
      <c r="H74" s="36" t="n"/>
      <c r="I74" s="36" t="n"/>
      <c r="J74" s="37" t="n"/>
      <c r="K74" s="36" t="n"/>
      <c r="L74" s="36" t="n"/>
      <c r="M74" s="38">
        <f>IF('Inventario'!$A74="","",'Inventario'!$J74*'Inventario'!$K74+'Inventario'!$L74)</f>
        <v/>
      </c>
      <c r="N74" s="38">
        <f>IF('Inventario'!$A74="","",IF('Inventario'!$G74&lt;='Inventario'!$M74,MAX(0,'Inventario'!$I74-'Inventario'!$G74),0))</f>
        <v/>
      </c>
      <c r="O74" s="7">
        <f>IF('Inventario'!$A74="","",IF('Inventario'!$G74&lt;='Inventario'!$H74,"URGENTE",IF('Inventario'!$G74&lt;='Inventario'!$M74,"REPONER","OK")))</f>
        <v/>
      </c>
      <c r="P74" s="39" t="n"/>
      <c r="Q74" s="40">
        <f>IF('Inventario'!$A74="","",IF('Inventario'!$N74&gt;0,TODAY(),""))</f>
        <v/>
      </c>
      <c r="R74" s="40">
        <f>IF('Inventario'!$A74="","",IF('Inventario'!$Q74&lt;&gt;"",'Inventario'!$Q74+'Inventario'!$K74,""))</f>
        <v/>
      </c>
      <c r="S74" s="41" t="n"/>
      <c r="T74" s="42">
        <f>IF('Inventario'!$A74="","",'Inventario'!$G74*'Inventario'!$S74)</f>
        <v/>
      </c>
      <c r="U74" s="43">
        <f>IF('Inventario'!$A74="","",IFERROR('Inventario'!$G74/'Inventario'!$I74,0))</f>
        <v/>
      </c>
    </row>
    <row r="75">
      <c r="A75" s="2" t="n"/>
      <c r="B75" s="3" t="n"/>
      <c r="C75" s="3" t="n"/>
      <c r="D75" s="3" t="n"/>
      <c r="E75" s="3" t="n"/>
      <c r="F75" s="3" t="n"/>
      <c r="G75" s="36" t="n"/>
      <c r="H75" s="36" t="n"/>
      <c r="I75" s="36" t="n"/>
      <c r="J75" s="37" t="n"/>
      <c r="K75" s="36" t="n"/>
      <c r="L75" s="36" t="n"/>
      <c r="M75" s="44">
        <f>IF('Inventario'!$A75="","",'Inventario'!$J75*'Inventario'!$K75+'Inventario'!$L75)</f>
        <v/>
      </c>
      <c r="N75" s="44">
        <f>IF('Inventario'!$A75="","",IF('Inventario'!$G75&lt;='Inventario'!$M75,MAX(0,'Inventario'!$I75-'Inventario'!$G75),0))</f>
        <v/>
      </c>
      <c r="O75" s="14">
        <f>IF('Inventario'!$A75="","",IF('Inventario'!$G75&lt;='Inventario'!$H75,"URGENTE",IF('Inventario'!$G75&lt;='Inventario'!$M75,"REPONER","OK")))</f>
        <v/>
      </c>
      <c r="P75" s="39" t="n"/>
      <c r="Q75" s="45">
        <f>IF('Inventario'!$A75="","",IF('Inventario'!$N75&gt;0,TODAY(),""))</f>
        <v/>
      </c>
      <c r="R75" s="45">
        <f>IF('Inventario'!$A75="","",IF('Inventario'!$Q75&lt;&gt;"",'Inventario'!$Q75+'Inventario'!$K75,""))</f>
        <v/>
      </c>
      <c r="S75" s="41" t="n"/>
      <c r="T75" s="46">
        <f>IF('Inventario'!$A75="","",'Inventario'!$G75*'Inventario'!$S75)</f>
        <v/>
      </c>
      <c r="U75" s="47">
        <f>IF('Inventario'!$A75="","",IFERROR('Inventario'!$G75/'Inventario'!$I75,0))</f>
        <v/>
      </c>
    </row>
    <row r="76">
      <c r="A76" s="2" t="n"/>
      <c r="B76" s="3" t="n"/>
      <c r="C76" s="3" t="n"/>
      <c r="D76" s="3" t="n"/>
      <c r="E76" s="3" t="n"/>
      <c r="F76" s="3" t="n"/>
      <c r="G76" s="36" t="n"/>
      <c r="H76" s="36" t="n"/>
      <c r="I76" s="36" t="n"/>
      <c r="J76" s="37" t="n"/>
      <c r="K76" s="36" t="n"/>
      <c r="L76" s="36" t="n"/>
      <c r="M76" s="38">
        <f>IF('Inventario'!$A76="","",'Inventario'!$J76*'Inventario'!$K76+'Inventario'!$L76)</f>
        <v/>
      </c>
      <c r="N76" s="38">
        <f>IF('Inventario'!$A76="","",IF('Inventario'!$G76&lt;='Inventario'!$M76,MAX(0,'Inventario'!$I76-'Inventario'!$G76),0))</f>
        <v/>
      </c>
      <c r="O76" s="7">
        <f>IF('Inventario'!$A76="","",IF('Inventario'!$G76&lt;='Inventario'!$H76,"URGENTE",IF('Inventario'!$G76&lt;='Inventario'!$M76,"REPONER","OK")))</f>
        <v/>
      </c>
      <c r="P76" s="39" t="n"/>
      <c r="Q76" s="40">
        <f>IF('Inventario'!$A76="","",IF('Inventario'!$N76&gt;0,TODAY(),""))</f>
        <v/>
      </c>
      <c r="R76" s="40">
        <f>IF('Inventario'!$A76="","",IF('Inventario'!$Q76&lt;&gt;"",'Inventario'!$Q76+'Inventario'!$K76,""))</f>
        <v/>
      </c>
      <c r="S76" s="41" t="n"/>
      <c r="T76" s="42">
        <f>IF('Inventario'!$A76="","",'Inventario'!$G76*'Inventario'!$S76)</f>
        <v/>
      </c>
      <c r="U76" s="43">
        <f>IF('Inventario'!$A76="","",IFERROR('Inventario'!$G76/'Inventario'!$I76,0))</f>
        <v/>
      </c>
    </row>
    <row r="77">
      <c r="A77" s="2" t="n"/>
      <c r="B77" s="3" t="n"/>
      <c r="C77" s="3" t="n"/>
      <c r="D77" s="3" t="n"/>
      <c r="E77" s="3" t="n"/>
      <c r="F77" s="3" t="n"/>
      <c r="G77" s="36" t="n"/>
      <c r="H77" s="36" t="n"/>
      <c r="I77" s="36" t="n"/>
      <c r="J77" s="37" t="n"/>
      <c r="K77" s="36" t="n"/>
      <c r="L77" s="36" t="n"/>
      <c r="M77" s="44">
        <f>IF('Inventario'!$A77="","",'Inventario'!$J77*'Inventario'!$K77+'Inventario'!$L77)</f>
        <v/>
      </c>
      <c r="N77" s="44">
        <f>IF('Inventario'!$A77="","",IF('Inventario'!$G77&lt;='Inventario'!$M77,MAX(0,'Inventario'!$I77-'Inventario'!$G77),0))</f>
        <v/>
      </c>
      <c r="O77" s="14">
        <f>IF('Inventario'!$A77="","",IF('Inventario'!$G77&lt;='Inventario'!$H77,"URGENTE",IF('Inventario'!$G77&lt;='Inventario'!$M77,"REPONER","OK")))</f>
        <v/>
      </c>
      <c r="P77" s="39" t="n"/>
      <c r="Q77" s="45">
        <f>IF('Inventario'!$A77="","",IF('Inventario'!$N77&gt;0,TODAY(),""))</f>
        <v/>
      </c>
      <c r="R77" s="45">
        <f>IF('Inventario'!$A77="","",IF('Inventario'!$Q77&lt;&gt;"",'Inventario'!$Q77+'Inventario'!$K77,""))</f>
        <v/>
      </c>
      <c r="S77" s="41" t="n"/>
      <c r="T77" s="46">
        <f>IF('Inventario'!$A77="","",'Inventario'!$G77*'Inventario'!$S77)</f>
        <v/>
      </c>
      <c r="U77" s="47">
        <f>IF('Inventario'!$A77="","",IFERROR('Inventario'!$G77/'Inventario'!$I77,0))</f>
        <v/>
      </c>
    </row>
    <row r="78">
      <c r="A78" s="2" t="n"/>
      <c r="B78" s="3" t="n"/>
      <c r="C78" s="3" t="n"/>
      <c r="D78" s="3" t="n"/>
      <c r="E78" s="3" t="n"/>
      <c r="F78" s="3" t="n"/>
      <c r="G78" s="36" t="n"/>
      <c r="H78" s="36" t="n"/>
      <c r="I78" s="36" t="n"/>
      <c r="J78" s="37" t="n"/>
      <c r="K78" s="36" t="n"/>
      <c r="L78" s="36" t="n"/>
      <c r="M78" s="38">
        <f>IF('Inventario'!$A78="","",'Inventario'!$J78*'Inventario'!$K78+'Inventario'!$L78)</f>
        <v/>
      </c>
      <c r="N78" s="38">
        <f>IF('Inventario'!$A78="","",IF('Inventario'!$G78&lt;='Inventario'!$M78,MAX(0,'Inventario'!$I78-'Inventario'!$G78),0))</f>
        <v/>
      </c>
      <c r="O78" s="7">
        <f>IF('Inventario'!$A78="","",IF('Inventario'!$G78&lt;='Inventario'!$H78,"URGENTE",IF('Inventario'!$G78&lt;='Inventario'!$M78,"REPONER","OK")))</f>
        <v/>
      </c>
      <c r="P78" s="39" t="n"/>
      <c r="Q78" s="40">
        <f>IF('Inventario'!$A78="","",IF('Inventario'!$N78&gt;0,TODAY(),""))</f>
        <v/>
      </c>
      <c r="R78" s="40">
        <f>IF('Inventario'!$A78="","",IF('Inventario'!$Q78&lt;&gt;"",'Inventario'!$Q78+'Inventario'!$K78,""))</f>
        <v/>
      </c>
      <c r="S78" s="41" t="n"/>
      <c r="T78" s="42">
        <f>IF('Inventario'!$A78="","",'Inventario'!$G78*'Inventario'!$S78)</f>
        <v/>
      </c>
      <c r="U78" s="43">
        <f>IF('Inventario'!$A78="","",IFERROR('Inventario'!$G78/'Inventario'!$I78,0))</f>
        <v/>
      </c>
    </row>
    <row r="79">
      <c r="A79" s="2" t="n"/>
      <c r="B79" s="3" t="n"/>
      <c r="C79" s="3" t="n"/>
      <c r="D79" s="3" t="n"/>
      <c r="E79" s="3" t="n"/>
      <c r="F79" s="3" t="n"/>
      <c r="G79" s="36" t="n"/>
      <c r="H79" s="36" t="n"/>
      <c r="I79" s="36" t="n"/>
      <c r="J79" s="37" t="n"/>
      <c r="K79" s="36" t="n"/>
      <c r="L79" s="36" t="n"/>
      <c r="M79" s="44">
        <f>IF('Inventario'!$A79="","",'Inventario'!$J79*'Inventario'!$K79+'Inventario'!$L79)</f>
        <v/>
      </c>
      <c r="N79" s="44">
        <f>IF('Inventario'!$A79="","",IF('Inventario'!$G79&lt;='Inventario'!$M79,MAX(0,'Inventario'!$I79-'Inventario'!$G79),0))</f>
        <v/>
      </c>
      <c r="O79" s="14">
        <f>IF('Inventario'!$A79="","",IF('Inventario'!$G79&lt;='Inventario'!$H79,"URGENTE",IF('Inventario'!$G79&lt;='Inventario'!$M79,"REPONER","OK")))</f>
        <v/>
      </c>
      <c r="P79" s="39" t="n"/>
      <c r="Q79" s="45">
        <f>IF('Inventario'!$A79="","",IF('Inventario'!$N79&gt;0,TODAY(),""))</f>
        <v/>
      </c>
      <c r="R79" s="45">
        <f>IF('Inventario'!$A79="","",IF('Inventario'!$Q79&lt;&gt;"",'Inventario'!$Q79+'Inventario'!$K79,""))</f>
        <v/>
      </c>
      <c r="S79" s="41" t="n"/>
      <c r="T79" s="46">
        <f>IF('Inventario'!$A79="","",'Inventario'!$G79*'Inventario'!$S79)</f>
        <v/>
      </c>
      <c r="U79" s="47">
        <f>IF('Inventario'!$A79="","",IFERROR('Inventario'!$G79/'Inventario'!$I79,0))</f>
        <v/>
      </c>
    </row>
    <row r="80">
      <c r="A80" s="2" t="n"/>
      <c r="B80" s="3" t="n"/>
      <c r="C80" s="3" t="n"/>
      <c r="D80" s="3" t="n"/>
      <c r="E80" s="3" t="n"/>
      <c r="F80" s="3" t="n"/>
      <c r="G80" s="36" t="n"/>
      <c r="H80" s="36" t="n"/>
      <c r="I80" s="36" t="n"/>
      <c r="J80" s="37" t="n"/>
      <c r="K80" s="36" t="n"/>
      <c r="L80" s="36" t="n"/>
      <c r="M80" s="38">
        <f>IF('Inventario'!$A80="","",'Inventario'!$J80*'Inventario'!$K80+'Inventario'!$L80)</f>
        <v/>
      </c>
      <c r="N80" s="38">
        <f>IF('Inventario'!$A80="","",IF('Inventario'!$G80&lt;='Inventario'!$M80,MAX(0,'Inventario'!$I80-'Inventario'!$G80),0))</f>
        <v/>
      </c>
      <c r="O80" s="7">
        <f>IF('Inventario'!$A80="","",IF('Inventario'!$G80&lt;='Inventario'!$H80,"URGENTE",IF('Inventario'!$G80&lt;='Inventario'!$M80,"REPONER","OK")))</f>
        <v/>
      </c>
      <c r="P80" s="39" t="n"/>
      <c r="Q80" s="40">
        <f>IF('Inventario'!$A80="","",IF('Inventario'!$N80&gt;0,TODAY(),""))</f>
        <v/>
      </c>
      <c r="R80" s="40">
        <f>IF('Inventario'!$A80="","",IF('Inventario'!$Q80&lt;&gt;"",'Inventario'!$Q80+'Inventario'!$K80,""))</f>
        <v/>
      </c>
      <c r="S80" s="41" t="n"/>
      <c r="T80" s="42">
        <f>IF('Inventario'!$A80="","",'Inventario'!$G80*'Inventario'!$S80)</f>
        <v/>
      </c>
      <c r="U80" s="43">
        <f>IF('Inventario'!$A80="","",IFERROR('Inventario'!$G80/'Inventario'!$I80,0))</f>
        <v/>
      </c>
    </row>
    <row r="81">
      <c r="A81" s="2" t="n"/>
      <c r="B81" s="3" t="n"/>
      <c r="C81" s="3" t="n"/>
      <c r="D81" s="3" t="n"/>
      <c r="E81" s="3" t="n"/>
      <c r="F81" s="3" t="n"/>
      <c r="G81" s="36" t="n"/>
      <c r="H81" s="36" t="n"/>
      <c r="I81" s="36" t="n"/>
      <c r="J81" s="37" t="n"/>
      <c r="K81" s="36" t="n"/>
      <c r="L81" s="36" t="n"/>
      <c r="M81" s="44">
        <f>IF('Inventario'!$A81="","",'Inventario'!$J81*'Inventario'!$K81+'Inventario'!$L81)</f>
        <v/>
      </c>
      <c r="N81" s="44">
        <f>IF('Inventario'!$A81="","",IF('Inventario'!$G81&lt;='Inventario'!$M81,MAX(0,'Inventario'!$I81-'Inventario'!$G81),0))</f>
        <v/>
      </c>
      <c r="O81" s="14">
        <f>IF('Inventario'!$A81="","",IF('Inventario'!$G81&lt;='Inventario'!$H81,"URGENTE",IF('Inventario'!$G81&lt;='Inventario'!$M81,"REPONER","OK")))</f>
        <v/>
      </c>
      <c r="P81" s="39" t="n"/>
      <c r="Q81" s="45">
        <f>IF('Inventario'!$A81="","",IF('Inventario'!$N81&gt;0,TODAY(),""))</f>
        <v/>
      </c>
      <c r="R81" s="45">
        <f>IF('Inventario'!$A81="","",IF('Inventario'!$Q81&lt;&gt;"",'Inventario'!$Q81+'Inventario'!$K81,""))</f>
        <v/>
      </c>
      <c r="S81" s="41" t="n"/>
      <c r="T81" s="46">
        <f>IF('Inventario'!$A81="","",'Inventario'!$G81*'Inventario'!$S81)</f>
        <v/>
      </c>
      <c r="U81" s="47">
        <f>IF('Inventario'!$A81="","",IFERROR('Inventario'!$G81/'Inventario'!$I81,0))</f>
        <v/>
      </c>
    </row>
    <row r="82">
      <c r="A82" s="2" t="n"/>
      <c r="B82" s="3" t="n"/>
      <c r="C82" s="3" t="n"/>
      <c r="D82" s="3" t="n"/>
      <c r="E82" s="3" t="n"/>
      <c r="F82" s="3" t="n"/>
      <c r="G82" s="36" t="n"/>
      <c r="H82" s="36" t="n"/>
      <c r="I82" s="36" t="n"/>
      <c r="J82" s="37" t="n"/>
      <c r="K82" s="36" t="n"/>
      <c r="L82" s="36" t="n"/>
      <c r="M82" s="38">
        <f>IF('Inventario'!$A82="","",'Inventario'!$J82*'Inventario'!$K82+'Inventario'!$L82)</f>
        <v/>
      </c>
      <c r="N82" s="38">
        <f>IF('Inventario'!$A82="","",IF('Inventario'!$G82&lt;='Inventario'!$M82,MAX(0,'Inventario'!$I82-'Inventario'!$G82),0))</f>
        <v/>
      </c>
      <c r="O82" s="7">
        <f>IF('Inventario'!$A82="","",IF('Inventario'!$G82&lt;='Inventario'!$H82,"URGENTE",IF('Inventario'!$G82&lt;='Inventario'!$M82,"REPONER","OK")))</f>
        <v/>
      </c>
      <c r="P82" s="39" t="n"/>
      <c r="Q82" s="40">
        <f>IF('Inventario'!$A82="","",IF('Inventario'!$N82&gt;0,TODAY(),""))</f>
        <v/>
      </c>
      <c r="R82" s="40">
        <f>IF('Inventario'!$A82="","",IF('Inventario'!$Q82&lt;&gt;"",'Inventario'!$Q82+'Inventario'!$K82,""))</f>
        <v/>
      </c>
      <c r="S82" s="41" t="n"/>
      <c r="T82" s="42">
        <f>IF('Inventario'!$A82="","",'Inventario'!$G82*'Inventario'!$S82)</f>
        <v/>
      </c>
      <c r="U82" s="43">
        <f>IF('Inventario'!$A82="","",IFERROR('Inventario'!$G82/'Inventario'!$I82,0))</f>
        <v/>
      </c>
    </row>
    <row r="83">
      <c r="A83" s="2" t="n"/>
      <c r="B83" s="3" t="n"/>
      <c r="C83" s="3" t="n"/>
      <c r="D83" s="3" t="n"/>
      <c r="E83" s="3" t="n"/>
      <c r="F83" s="3" t="n"/>
      <c r="G83" s="36" t="n"/>
      <c r="H83" s="36" t="n"/>
      <c r="I83" s="36" t="n"/>
      <c r="J83" s="37" t="n"/>
      <c r="K83" s="36" t="n"/>
      <c r="L83" s="36" t="n"/>
      <c r="M83" s="44">
        <f>IF('Inventario'!$A83="","",'Inventario'!$J83*'Inventario'!$K83+'Inventario'!$L83)</f>
        <v/>
      </c>
      <c r="N83" s="44">
        <f>IF('Inventario'!$A83="","",IF('Inventario'!$G83&lt;='Inventario'!$M83,MAX(0,'Inventario'!$I83-'Inventario'!$G83),0))</f>
        <v/>
      </c>
      <c r="O83" s="14">
        <f>IF('Inventario'!$A83="","",IF('Inventario'!$G83&lt;='Inventario'!$H83,"URGENTE",IF('Inventario'!$G83&lt;='Inventario'!$M83,"REPONER","OK")))</f>
        <v/>
      </c>
      <c r="P83" s="39" t="n"/>
      <c r="Q83" s="45">
        <f>IF('Inventario'!$A83="","",IF('Inventario'!$N83&gt;0,TODAY(),""))</f>
        <v/>
      </c>
      <c r="R83" s="45">
        <f>IF('Inventario'!$A83="","",IF('Inventario'!$Q83&lt;&gt;"",'Inventario'!$Q83+'Inventario'!$K83,""))</f>
        <v/>
      </c>
      <c r="S83" s="41" t="n"/>
      <c r="T83" s="46">
        <f>IF('Inventario'!$A83="","",'Inventario'!$G83*'Inventario'!$S83)</f>
        <v/>
      </c>
      <c r="U83" s="47">
        <f>IF('Inventario'!$A83="","",IFERROR('Inventario'!$G83/'Inventario'!$I83,0))</f>
        <v/>
      </c>
    </row>
    <row r="84">
      <c r="A84" s="2" t="n"/>
      <c r="B84" s="3" t="n"/>
      <c r="C84" s="3" t="n"/>
      <c r="D84" s="3" t="n"/>
      <c r="E84" s="3" t="n"/>
      <c r="F84" s="3" t="n"/>
      <c r="G84" s="36" t="n"/>
      <c r="H84" s="36" t="n"/>
      <c r="I84" s="36" t="n"/>
      <c r="J84" s="37" t="n"/>
      <c r="K84" s="36" t="n"/>
      <c r="L84" s="36" t="n"/>
      <c r="M84" s="38">
        <f>IF('Inventario'!$A84="","",'Inventario'!$J84*'Inventario'!$K84+'Inventario'!$L84)</f>
        <v/>
      </c>
      <c r="N84" s="38">
        <f>IF('Inventario'!$A84="","",IF('Inventario'!$G84&lt;='Inventario'!$M84,MAX(0,'Inventario'!$I84-'Inventario'!$G84),0))</f>
        <v/>
      </c>
      <c r="O84" s="7">
        <f>IF('Inventario'!$A84="","",IF('Inventario'!$G84&lt;='Inventario'!$H84,"URGENTE",IF('Inventario'!$G84&lt;='Inventario'!$M84,"REPONER","OK")))</f>
        <v/>
      </c>
      <c r="P84" s="39" t="n"/>
      <c r="Q84" s="40">
        <f>IF('Inventario'!$A84="","",IF('Inventario'!$N84&gt;0,TODAY(),""))</f>
        <v/>
      </c>
      <c r="R84" s="40">
        <f>IF('Inventario'!$A84="","",IF('Inventario'!$Q84&lt;&gt;"",'Inventario'!$Q84+'Inventario'!$K84,""))</f>
        <v/>
      </c>
      <c r="S84" s="41" t="n"/>
      <c r="T84" s="42">
        <f>IF('Inventario'!$A84="","",'Inventario'!$G84*'Inventario'!$S84)</f>
        <v/>
      </c>
      <c r="U84" s="43">
        <f>IF('Inventario'!$A84="","",IFERROR('Inventario'!$G84/'Inventario'!$I84,0))</f>
        <v/>
      </c>
    </row>
    <row r="85">
      <c r="A85" s="2" t="n"/>
      <c r="B85" s="3" t="n"/>
      <c r="C85" s="3" t="n"/>
      <c r="D85" s="3" t="n"/>
      <c r="E85" s="3" t="n"/>
      <c r="F85" s="3" t="n"/>
      <c r="G85" s="36" t="n"/>
      <c r="H85" s="36" t="n"/>
      <c r="I85" s="36" t="n"/>
      <c r="J85" s="37" t="n"/>
      <c r="K85" s="36" t="n"/>
      <c r="L85" s="36" t="n"/>
      <c r="M85" s="44">
        <f>IF('Inventario'!$A85="","",'Inventario'!$J85*'Inventario'!$K85+'Inventario'!$L85)</f>
        <v/>
      </c>
      <c r="N85" s="44">
        <f>IF('Inventario'!$A85="","",IF('Inventario'!$G85&lt;='Inventario'!$M85,MAX(0,'Inventario'!$I85-'Inventario'!$G85),0))</f>
        <v/>
      </c>
      <c r="O85" s="14">
        <f>IF('Inventario'!$A85="","",IF('Inventario'!$G85&lt;='Inventario'!$H85,"URGENTE",IF('Inventario'!$G85&lt;='Inventario'!$M85,"REPONER","OK")))</f>
        <v/>
      </c>
      <c r="P85" s="39" t="n"/>
      <c r="Q85" s="45">
        <f>IF('Inventario'!$A85="","",IF('Inventario'!$N85&gt;0,TODAY(),""))</f>
        <v/>
      </c>
      <c r="R85" s="45">
        <f>IF('Inventario'!$A85="","",IF('Inventario'!$Q85&lt;&gt;"",'Inventario'!$Q85+'Inventario'!$K85,""))</f>
        <v/>
      </c>
      <c r="S85" s="41" t="n"/>
      <c r="T85" s="46">
        <f>IF('Inventario'!$A85="","",'Inventario'!$G85*'Inventario'!$S85)</f>
        <v/>
      </c>
      <c r="U85" s="47">
        <f>IF('Inventario'!$A85="","",IFERROR('Inventario'!$G85/'Inventario'!$I85,0))</f>
        <v/>
      </c>
    </row>
    <row r="86">
      <c r="A86" s="2" t="n"/>
      <c r="B86" s="3" t="n"/>
      <c r="C86" s="3" t="n"/>
      <c r="D86" s="3" t="n"/>
      <c r="E86" s="3" t="n"/>
      <c r="F86" s="3" t="n"/>
      <c r="G86" s="36" t="n"/>
      <c r="H86" s="36" t="n"/>
      <c r="I86" s="36" t="n"/>
      <c r="J86" s="37" t="n"/>
      <c r="K86" s="36" t="n"/>
      <c r="L86" s="36" t="n"/>
      <c r="M86" s="38">
        <f>IF('Inventario'!$A86="","",'Inventario'!$J86*'Inventario'!$K86+'Inventario'!$L86)</f>
        <v/>
      </c>
      <c r="N86" s="38">
        <f>IF('Inventario'!$A86="","",IF('Inventario'!$G86&lt;='Inventario'!$M86,MAX(0,'Inventario'!$I86-'Inventario'!$G86),0))</f>
        <v/>
      </c>
      <c r="O86" s="7">
        <f>IF('Inventario'!$A86="","",IF('Inventario'!$G86&lt;='Inventario'!$H86,"URGENTE",IF('Inventario'!$G86&lt;='Inventario'!$M86,"REPONER","OK")))</f>
        <v/>
      </c>
      <c r="P86" s="39" t="n"/>
      <c r="Q86" s="40">
        <f>IF('Inventario'!$A86="","",IF('Inventario'!$N86&gt;0,TODAY(),""))</f>
        <v/>
      </c>
      <c r="R86" s="40">
        <f>IF('Inventario'!$A86="","",IF('Inventario'!$Q86&lt;&gt;"",'Inventario'!$Q86+'Inventario'!$K86,""))</f>
        <v/>
      </c>
      <c r="S86" s="41" t="n"/>
      <c r="T86" s="42">
        <f>IF('Inventario'!$A86="","",'Inventario'!$G86*'Inventario'!$S86)</f>
        <v/>
      </c>
      <c r="U86" s="43">
        <f>IF('Inventario'!$A86="","",IFERROR('Inventario'!$G86/'Inventario'!$I86,0))</f>
        <v/>
      </c>
    </row>
    <row r="87">
      <c r="A87" s="2" t="n"/>
      <c r="B87" s="3" t="n"/>
      <c r="C87" s="3" t="n"/>
      <c r="D87" s="3" t="n"/>
      <c r="E87" s="3" t="n"/>
      <c r="F87" s="3" t="n"/>
      <c r="G87" s="36" t="n"/>
      <c r="H87" s="36" t="n"/>
      <c r="I87" s="36" t="n"/>
      <c r="J87" s="37" t="n"/>
      <c r="K87" s="36" t="n"/>
      <c r="L87" s="36" t="n"/>
      <c r="M87" s="44">
        <f>IF('Inventario'!$A87="","",'Inventario'!$J87*'Inventario'!$K87+'Inventario'!$L87)</f>
        <v/>
      </c>
      <c r="N87" s="44">
        <f>IF('Inventario'!$A87="","",IF('Inventario'!$G87&lt;='Inventario'!$M87,MAX(0,'Inventario'!$I87-'Inventario'!$G87),0))</f>
        <v/>
      </c>
      <c r="O87" s="14">
        <f>IF('Inventario'!$A87="","",IF('Inventario'!$G87&lt;='Inventario'!$H87,"URGENTE",IF('Inventario'!$G87&lt;='Inventario'!$M87,"REPONER","OK")))</f>
        <v/>
      </c>
      <c r="P87" s="39" t="n"/>
      <c r="Q87" s="45">
        <f>IF('Inventario'!$A87="","",IF('Inventario'!$N87&gt;0,TODAY(),""))</f>
        <v/>
      </c>
      <c r="R87" s="45">
        <f>IF('Inventario'!$A87="","",IF('Inventario'!$Q87&lt;&gt;"",'Inventario'!$Q87+'Inventario'!$K87,""))</f>
        <v/>
      </c>
      <c r="S87" s="41" t="n"/>
      <c r="T87" s="46">
        <f>IF('Inventario'!$A87="","",'Inventario'!$G87*'Inventario'!$S87)</f>
        <v/>
      </c>
      <c r="U87" s="47">
        <f>IF('Inventario'!$A87="","",IFERROR('Inventario'!$G87/'Inventario'!$I87,0))</f>
        <v/>
      </c>
    </row>
    <row r="88">
      <c r="A88" s="2" t="n"/>
      <c r="B88" s="3" t="n"/>
      <c r="C88" s="3" t="n"/>
      <c r="D88" s="3" t="n"/>
      <c r="E88" s="3" t="n"/>
      <c r="F88" s="3" t="n"/>
      <c r="G88" s="36" t="n"/>
      <c r="H88" s="36" t="n"/>
      <c r="I88" s="36" t="n"/>
      <c r="J88" s="37" t="n"/>
      <c r="K88" s="36" t="n"/>
      <c r="L88" s="36" t="n"/>
      <c r="M88" s="38">
        <f>IF('Inventario'!$A88="","",'Inventario'!$J88*'Inventario'!$K88+'Inventario'!$L88)</f>
        <v/>
      </c>
      <c r="N88" s="38">
        <f>IF('Inventario'!$A88="","",IF('Inventario'!$G88&lt;='Inventario'!$M88,MAX(0,'Inventario'!$I88-'Inventario'!$G88),0))</f>
        <v/>
      </c>
      <c r="O88" s="7">
        <f>IF('Inventario'!$A88="","",IF('Inventario'!$G88&lt;='Inventario'!$H88,"URGENTE",IF('Inventario'!$G88&lt;='Inventario'!$M88,"REPONER","OK")))</f>
        <v/>
      </c>
      <c r="P88" s="39" t="n"/>
      <c r="Q88" s="40">
        <f>IF('Inventario'!$A88="","",IF('Inventario'!$N88&gt;0,TODAY(),""))</f>
        <v/>
      </c>
      <c r="R88" s="40">
        <f>IF('Inventario'!$A88="","",IF('Inventario'!$Q88&lt;&gt;"",'Inventario'!$Q88+'Inventario'!$K88,""))</f>
        <v/>
      </c>
      <c r="S88" s="41" t="n"/>
      <c r="T88" s="42">
        <f>IF('Inventario'!$A88="","",'Inventario'!$G88*'Inventario'!$S88)</f>
        <v/>
      </c>
      <c r="U88" s="43">
        <f>IF('Inventario'!$A88="","",IFERROR('Inventario'!$G88/'Inventario'!$I88,0))</f>
        <v/>
      </c>
    </row>
    <row r="89">
      <c r="A89" s="2" t="n"/>
      <c r="B89" s="3" t="n"/>
      <c r="C89" s="3" t="n"/>
      <c r="D89" s="3" t="n"/>
      <c r="E89" s="3" t="n"/>
      <c r="F89" s="3" t="n"/>
      <c r="G89" s="36" t="n"/>
      <c r="H89" s="36" t="n"/>
      <c r="I89" s="36" t="n"/>
      <c r="J89" s="37" t="n"/>
      <c r="K89" s="36" t="n"/>
      <c r="L89" s="36" t="n"/>
      <c r="M89" s="44">
        <f>IF('Inventario'!$A89="","",'Inventario'!$J89*'Inventario'!$K89+'Inventario'!$L89)</f>
        <v/>
      </c>
      <c r="N89" s="44">
        <f>IF('Inventario'!$A89="","",IF('Inventario'!$G89&lt;='Inventario'!$M89,MAX(0,'Inventario'!$I89-'Inventario'!$G89),0))</f>
        <v/>
      </c>
      <c r="O89" s="14">
        <f>IF('Inventario'!$A89="","",IF('Inventario'!$G89&lt;='Inventario'!$H89,"URGENTE",IF('Inventario'!$G89&lt;='Inventario'!$M89,"REPONER","OK")))</f>
        <v/>
      </c>
      <c r="P89" s="39" t="n"/>
      <c r="Q89" s="45">
        <f>IF('Inventario'!$A89="","",IF('Inventario'!$N89&gt;0,TODAY(),""))</f>
        <v/>
      </c>
      <c r="R89" s="45">
        <f>IF('Inventario'!$A89="","",IF('Inventario'!$Q89&lt;&gt;"",'Inventario'!$Q89+'Inventario'!$K89,""))</f>
        <v/>
      </c>
      <c r="S89" s="41" t="n"/>
      <c r="T89" s="46">
        <f>IF('Inventario'!$A89="","",'Inventario'!$G89*'Inventario'!$S89)</f>
        <v/>
      </c>
      <c r="U89" s="47">
        <f>IF('Inventario'!$A89="","",IFERROR('Inventario'!$G89/'Inventario'!$I89,0))</f>
        <v/>
      </c>
    </row>
    <row r="90">
      <c r="A90" s="2" t="n"/>
      <c r="B90" s="3" t="n"/>
      <c r="C90" s="3" t="n"/>
      <c r="D90" s="3" t="n"/>
      <c r="E90" s="3" t="n"/>
      <c r="F90" s="3" t="n"/>
      <c r="G90" s="36" t="n"/>
      <c r="H90" s="36" t="n"/>
      <c r="I90" s="36" t="n"/>
      <c r="J90" s="37" t="n"/>
      <c r="K90" s="36" t="n"/>
      <c r="L90" s="36" t="n"/>
      <c r="M90" s="38">
        <f>IF('Inventario'!$A90="","",'Inventario'!$J90*'Inventario'!$K90+'Inventario'!$L90)</f>
        <v/>
      </c>
      <c r="N90" s="38">
        <f>IF('Inventario'!$A90="","",IF('Inventario'!$G90&lt;='Inventario'!$M90,MAX(0,'Inventario'!$I90-'Inventario'!$G90),0))</f>
        <v/>
      </c>
      <c r="O90" s="7">
        <f>IF('Inventario'!$A90="","",IF('Inventario'!$G90&lt;='Inventario'!$H90,"URGENTE",IF('Inventario'!$G90&lt;='Inventario'!$M90,"REPONER","OK")))</f>
        <v/>
      </c>
      <c r="P90" s="39" t="n"/>
      <c r="Q90" s="40">
        <f>IF('Inventario'!$A90="","",IF('Inventario'!$N90&gt;0,TODAY(),""))</f>
        <v/>
      </c>
      <c r="R90" s="40">
        <f>IF('Inventario'!$A90="","",IF('Inventario'!$Q90&lt;&gt;"",'Inventario'!$Q90+'Inventario'!$K90,""))</f>
        <v/>
      </c>
      <c r="S90" s="41" t="n"/>
      <c r="T90" s="42">
        <f>IF('Inventario'!$A90="","",'Inventario'!$G90*'Inventario'!$S90)</f>
        <v/>
      </c>
      <c r="U90" s="43">
        <f>IF('Inventario'!$A90="","",IFERROR('Inventario'!$G90/'Inventario'!$I90,0))</f>
        <v/>
      </c>
    </row>
    <row r="91">
      <c r="A91" s="2" t="n"/>
      <c r="B91" s="3" t="n"/>
      <c r="C91" s="3" t="n"/>
      <c r="D91" s="3" t="n"/>
      <c r="E91" s="3" t="n"/>
      <c r="F91" s="3" t="n"/>
      <c r="G91" s="36" t="n"/>
      <c r="H91" s="36" t="n"/>
      <c r="I91" s="36" t="n"/>
      <c r="J91" s="37" t="n"/>
      <c r="K91" s="36" t="n"/>
      <c r="L91" s="36" t="n"/>
      <c r="M91" s="44">
        <f>IF('Inventario'!$A91="","",'Inventario'!$J91*'Inventario'!$K91+'Inventario'!$L91)</f>
        <v/>
      </c>
      <c r="N91" s="44">
        <f>IF('Inventario'!$A91="","",IF('Inventario'!$G91&lt;='Inventario'!$M91,MAX(0,'Inventario'!$I91-'Inventario'!$G91),0))</f>
        <v/>
      </c>
      <c r="O91" s="14">
        <f>IF('Inventario'!$A91="","",IF('Inventario'!$G91&lt;='Inventario'!$H91,"URGENTE",IF('Inventario'!$G91&lt;='Inventario'!$M91,"REPONER","OK")))</f>
        <v/>
      </c>
      <c r="P91" s="39" t="n"/>
      <c r="Q91" s="45">
        <f>IF('Inventario'!$A91="","",IF('Inventario'!$N91&gt;0,TODAY(),""))</f>
        <v/>
      </c>
      <c r="R91" s="45">
        <f>IF('Inventario'!$A91="","",IF('Inventario'!$Q91&lt;&gt;"",'Inventario'!$Q91+'Inventario'!$K91,""))</f>
        <v/>
      </c>
      <c r="S91" s="41" t="n"/>
      <c r="T91" s="46">
        <f>IF('Inventario'!$A91="","",'Inventario'!$G91*'Inventario'!$S91)</f>
        <v/>
      </c>
      <c r="U91" s="47">
        <f>IF('Inventario'!$A91="","",IFERROR('Inventario'!$G91/'Inventario'!$I91,0))</f>
        <v/>
      </c>
    </row>
    <row r="92">
      <c r="A92" s="2" t="n"/>
      <c r="B92" s="3" t="n"/>
      <c r="C92" s="3" t="n"/>
      <c r="D92" s="3" t="n"/>
      <c r="E92" s="3" t="n"/>
      <c r="F92" s="3" t="n"/>
      <c r="G92" s="36" t="n"/>
      <c r="H92" s="36" t="n"/>
      <c r="I92" s="36" t="n"/>
      <c r="J92" s="37" t="n"/>
      <c r="K92" s="36" t="n"/>
      <c r="L92" s="36" t="n"/>
      <c r="M92" s="38">
        <f>IF('Inventario'!$A92="","",'Inventario'!$J92*'Inventario'!$K92+'Inventario'!$L92)</f>
        <v/>
      </c>
      <c r="N92" s="38">
        <f>IF('Inventario'!$A92="","",IF('Inventario'!$G92&lt;='Inventario'!$M92,MAX(0,'Inventario'!$I92-'Inventario'!$G92),0))</f>
        <v/>
      </c>
      <c r="O92" s="7">
        <f>IF('Inventario'!$A92="","",IF('Inventario'!$G92&lt;='Inventario'!$H92,"URGENTE",IF('Inventario'!$G92&lt;='Inventario'!$M92,"REPONER","OK")))</f>
        <v/>
      </c>
      <c r="P92" s="39" t="n"/>
      <c r="Q92" s="40">
        <f>IF('Inventario'!$A92="","",IF('Inventario'!$N92&gt;0,TODAY(),""))</f>
        <v/>
      </c>
      <c r="R92" s="40">
        <f>IF('Inventario'!$A92="","",IF('Inventario'!$Q92&lt;&gt;"",'Inventario'!$Q92+'Inventario'!$K92,""))</f>
        <v/>
      </c>
      <c r="S92" s="41" t="n"/>
      <c r="T92" s="42">
        <f>IF('Inventario'!$A92="","",'Inventario'!$G92*'Inventario'!$S92)</f>
        <v/>
      </c>
      <c r="U92" s="43">
        <f>IF('Inventario'!$A92="","",IFERROR('Inventario'!$G92/'Inventario'!$I92,0))</f>
        <v/>
      </c>
    </row>
    <row r="93">
      <c r="A93" s="2" t="n"/>
      <c r="B93" s="3" t="n"/>
      <c r="C93" s="3" t="n"/>
      <c r="D93" s="3" t="n"/>
      <c r="E93" s="3" t="n"/>
      <c r="F93" s="3" t="n"/>
      <c r="G93" s="36" t="n"/>
      <c r="H93" s="36" t="n"/>
      <c r="I93" s="36" t="n"/>
      <c r="J93" s="37" t="n"/>
      <c r="K93" s="36" t="n"/>
      <c r="L93" s="36" t="n"/>
      <c r="M93" s="44">
        <f>IF('Inventario'!$A93="","",'Inventario'!$J93*'Inventario'!$K93+'Inventario'!$L93)</f>
        <v/>
      </c>
      <c r="N93" s="44">
        <f>IF('Inventario'!$A93="","",IF('Inventario'!$G93&lt;='Inventario'!$M93,MAX(0,'Inventario'!$I93-'Inventario'!$G93),0))</f>
        <v/>
      </c>
      <c r="O93" s="14">
        <f>IF('Inventario'!$A93="","",IF('Inventario'!$G93&lt;='Inventario'!$H93,"URGENTE",IF('Inventario'!$G93&lt;='Inventario'!$M93,"REPONER","OK")))</f>
        <v/>
      </c>
      <c r="P93" s="39" t="n"/>
      <c r="Q93" s="45">
        <f>IF('Inventario'!$A93="","",IF('Inventario'!$N93&gt;0,TODAY(),""))</f>
        <v/>
      </c>
      <c r="R93" s="45">
        <f>IF('Inventario'!$A93="","",IF('Inventario'!$Q93&lt;&gt;"",'Inventario'!$Q93+'Inventario'!$K93,""))</f>
        <v/>
      </c>
      <c r="S93" s="41" t="n"/>
      <c r="T93" s="46">
        <f>IF('Inventario'!$A93="","",'Inventario'!$G93*'Inventario'!$S93)</f>
        <v/>
      </c>
      <c r="U93" s="47">
        <f>IF('Inventario'!$A93="","",IFERROR('Inventario'!$G93/'Inventario'!$I93,0))</f>
        <v/>
      </c>
    </row>
    <row r="94">
      <c r="A94" s="2" t="n"/>
      <c r="B94" s="3" t="n"/>
      <c r="C94" s="3" t="n"/>
      <c r="D94" s="3" t="n"/>
      <c r="E94" s="3" t="n"/>
      <c r="F94" s="3" t="n"/>
      <c r="G94" s="36" t="n"/>
      <c r="H94" s="36" t="n"/>
      <c r="I94" s="36" t="n"/>
      <c r="J94" s="37" t="n"/>
      <c r="K94" s="36" t="n"/>
      <c r="L94" s="36" t="n"/>
      <c r="M94" s="38">
        <f>IF('Inventario'!$A94="","",'Inventario'!$J94*'Inventario'!$K94+'Inventario'!$L94)</f>
        <v/>
      </c>
      <c r="N94" s="38">
        <f>IF('Inventario'!$A94="","",IF('Inventario'!$G94&lt;='Inventario'!$M94,MAX(0,'Inventario'!$I94-'Inventario'!$G94),0))</f>
        <v/>
      </c>
      <c r="O94" s="7">
        <f>IF('Inventario'!$A94="","",IF('Inventario'!$G94&lt;='Inventario'!$H94,"URGENTE",IF('Inventario'!$G94&lt;='Inventario'!$M94,"REPONER","OK")))</f>
        <v/>
      </c>
      <c r="P94" s="39" t="n"/>
      <c r="Q94" s="40">
        <f>IF('Inventario'!$A94="","",IF('Inventario'!$N94&gt;0,TODAY(),""))</f>
        <v/>
      </c>
      <c r="R94" s="40">
        <f>IF('Inventario'!$A94="","",IF('Inventario'!$Q94&lt;&gt;"",'Inventario'!$Q94+'Inventario'!$K94,""))</f>
        <v/>
      </c>
      <c r="S94" s="41" t="n"/>
      <c r="T94" s="42">
        <f>IF('Inventario'!$A94="","",'Inventario'!$G94*'Inventario'!$S94)</f>
        <v/>
      </c>
      <c r="U94" s="43">
        <f>IF('Inventario'!$A94="","",IFERROR('Inventario'!$G94/'Inventario'!$I94,0))</f>
        <v/>
      </c>
    </row>
    <row r="95">
      <c r="A95" s="2" t="n"/>
      <c r="B95" s="3" t="n"/>
      <c r="C95" s="3" t="n"/>
      <c r="D95" s="3" t="n"/>
      <c r="E95" s="3" t="n"/>
      <c r="F95" s="3" t="n"/>
      <c r="G95" s="36" t="n"/>
      <c r="H95" s="36" t="n"/>
      <c r="I95" s="36" t="n"/>
      <c r="J95" s="37" t="n"/>
      <c r="K95" s="36" t="n"/>
      <c r="L95" s="36" t="n"/>
      <c r="M95" s="44">
        <f>IF('Inventario'!$A95="","",'Inventario'!$J95*'Inventario'!$K95+'Inventario'!$L95)</f>
        <v/>
      </c>
      <c r="N95" s="44">
        <f>IF('Inventario'!$A95="","",IF('Inventario'!$G95&lt;='Inventario'!$M95,MAX(0,'Inventario'!$I95-'Inventario'!$G95),0))</f>
        <v/>
      </c>
      <c r="O95" s="14">
        <f>IF('Inventario'!$A95="","",IF('Inventario'!$G95&lt;='Inventario'!$H95,"URGENTE",IF('Inventario'!$G95&lt;='Inventario'!$M95,"REPONER","OK")))</f>
        <v/>
      </c>
      <c r="P95" s="39" t="n"/>
      <c r="Q95" s="45">
        <f>IF('Inventario'!$A95="","",IF('Inventario'!$N95&gt;0,TODAY(),""))</f>
        <v/>
      </c>
      <c r="R95" s="45">
        <f>IF('Inventario'!$A95="","",IF('Inventario'!$Q95&lt;&gt;"",'Inventario'!$Q95+'Inventario'!$K95,""))</f>
        <v/>
      </c>
      <c r="S95" s="41" t="n"/>
      <c r="T95" s="46">
        <f>IF('Inventario'!$A95="","",'Inventario'!$G95*'Inventario'!$S95)</f>
        <v/>
      </c>
      <c r="U95" s="47">
        <f>IF('Inventario'!$A95="","",IFERROR('Inventario'!$G95/'Inventario'!$I95,0))</f>
        <v/>
      </c>
    </row>
    <row r="96">
      <c r="A96" s="2" t="n"/>
      <c r="B96" s="3" t="n"/>
      <c r="C96" s="3" t="n"/>
      <c r="D96" s="3" t="n"/>
      <c r="E96" s="3" t="n"/>
      <c r="F96" s="3" t="n"/>
      <c r="G96" s="36" t="n"/>
      <c r="H96" s="36" t="n"/>
      <c r="I96" s="36" t="n"/>
      <c r="J96" s="37" t="n"/>
      <c r="K96" s="36" t="n"/>
      <c r="L96" s="36" t="n"/>
      <c r="M96" s="38">
        <f>IF('Inventario'!$A96="","",'Inventario'!$J96*'Inventario'!$K96+'Inventario'!$L96)</f>
        <v/>
      </c>
      <c r="N96" s="38">
        <f>IF('Inventario'!$A96="","",IF('Inventario'!$G96&lt;='Inventario'!$M96,MAX(0,'Inventario'!$I96-'Inventario'!$G96),0))</f>
        <v/>
      </c>
      <c r="O96" s="7">
        <f>IF('Inventario'!$A96="","",IF('Inventario'!$G96&lt;='Inventario'!$H96,"URGENTE",IF('Inventario'!$G96&lt;='Inventario'!$M96,"REPONER","OK")))</f>
        <v/>
      </c>
      <c r="P96" s="39" t="n"/>
      <c r="Q96" s="40">
        <f>IF('Inventario'!$A96="","",IF('Inventario'!$N96&gt;0,TODAY(),""))</f>
        <v/>
      </c>
      <c r="R96" s="40">
        <f>IF('Inventario'!$A96="","",IF('Inventario'!$Q96&lt;&gt;"",'Inventario'!$Q96+'Inventario'!$K96,""))</f>
        <v/>
      </c>
      <c r="S96" s="41" t="n"/>
      <c r="T96" s="42">
        <f>IF('Inventario'!$A96="","",'Inventario'!$G96*'Inventario'!$S96)</f>
        <v/>
      </c>
      <c r="U96" s="43">
        <f>IF('Inventario'!$A96="","",IFERROR('Inventario'!$G96/'Inventario'!$I96,0))</f>
        <v/>
      </c>
    </row>
    <row r="97">
      <c r="A97" s="2" t="n"/>
      <c r="B97" s="3" t="n"/>
      <c r="C97" s="3" t="n"/>
      <c r="D97" s="3" t="n"/>
      <c r="E97" s="3" t="n"/>
      <c r="F97" s="3" t="n"/>
      <c r="G97" s="36" t="n"/>
      <c r="H97" s="36" t="n"/>
      <c r="I97" s="36" t="n"/>
      <c r="J97" s="37" t="n"/>
      <c r="K97" s="36" t="n"/>
      <c r="L97" s="36" t="n"/>
      <c r="M97" s="44">
        <f>IF('Inventario'!$A97="","",'Inventario'!$J97*'Inventario'!$K97+'Inventario'!$L97)</f>
        <v/>
      </c>
      <c r="N97" s="44">
        <f>IF('Inventario'!$A97="","",IF('Inventario'!$G97&lt;='Inventario'!$M97,MAX(0,'Inventario'!$I97-'Inventario'!$G97),0))</f>
        <v/>
      </c>
      <c r="O97" s="14">
        <f>IF('Inventario'!$A97="","",IF('Inventario'!$G97&lt;='Inventario'!$H97,"URGENTE",IF('Inventario'!$G97&lt;='Inventario'!$M97,"REPONER","OK")))</f>
        <v/>
      </c>
      <c r="P97" s="39" t="n"/>
      <c r="Q97" s="45">
        <f>IF('Inventario'!$A97="","",IF('Inventario'!$N97&gt;0,TODAY(),""))</f>
        <v/>
      </c>
      <c r="R97" s="45">
        <f>IF('Inventario'!$A97="","",IF('Inventario'!$Q97&lt;&gt;"",'Inventario'!$Q97+'Inventario'!$K97,""))</f>
        <v/>
      </c>
      <c r="S97" s="41" t="n"/>
      <c r="T97" s="46">
        <f>IF('Inventario'!$A97="","",'Inventario'!$G97*'Inventario'!$S97)</f>
        <v/>
      </c>
      <c r="U97" s="47">
        <f>IF('Inventario'!$A97="","",IFERROR('Inventario'!$G97/'Inventario'!$I97,0))</f>
        <v/>
      </c>
    </row>
    <row r="98">
      <c r="A98" s="2" t="n"/>
      <c r="B98" s="3" t="n"/>
      <c r="C98" s="3" t="n"/>
      <c r="D98" s="3" t="n"/>
      <c r="E98" s="3" t="n"/>
      <c r="F98" s="3" t="n"/>
      <c r="G98" s="36" t="n"/>
      <c r="H98" s="36" t="n"/>
      <c r="I98" s="36" t="n"/>
      <c r="J98" s="37" t="n"/>
      <c r="K98" s="36" t="n"/>
      <c r="L98" s="36" t="n"/>
      <c r="M98" s="38">
        <f>IF('Inventario'!$A98="","",'Inventario'!$J98*'Inventario'!$K98+'Inventario'!$L98)</f>
        <v/>
      </c>
      <c r="N98" s="38">
        <f>IF('Inventario'!$A98="","",IF('Inventario'!$G98&lt;='Inventario'!$M98,MAX(0,'Inventario'!$I98-'Inventario'!$G98),0))</f>
        <v/>
      </c>
      <c r="O98" s="7">
        <f>IF('Inventario'!$A98="","",IF('Inventario'!$G98&lt;='Inventario'!$H98,"URGENTE",IF('Inventario'!$G98&lt;='Inventario'!$M98,"REPONER","OK")))</f>
        <v/>
      </c>
      <c r="P98" s="39" t="n"/>
      <c r="Q98" s="40">
        <f>IF('Inventario'!$A98="","",IF('Inventario'!$N98&gt;0,TODAY(),""))</f>
        <v/>
      </c>
      <c r="R98" s="40">
        <f>IF('Inventario'!$A98="","",IF('Inventario'!$Q98&lt;&gt;"",'Inventario'!$Q98+'Inventario'!$K98,""))</f>
        <v/>
      </c>
      <c r="S98" s="41" t="n"/>
      <c r="T98" s="42">
        <f>IF('Inventario'!$A98="","",'Inventario'!$G98*'Inventario'!$S98)</f>
        <v/>
      </c>
      <c r="U98" s="43">
        <f>IF('Inventario'!$A98="","",IFERROR('Inventario'!$G98/'Inventario'!$I98,0))</f>
        <v/>
      </c>
    </row>
    <row r="99">
      <c r="A99" s="2" t="n"/>
      <c r="B99" s="3" t="n"/>
      <c r="C99" s="3" t="n"/>
      <c r="D99" s="3" t="n"/>
      <c r="E99" s="3" t="n"/>
      <c r="F99" s="3" t="n"/>
      <c r="G99" s="36" t="n"/>
      <c r="H99" s="36" t="n"/>
      <c r="I99" s="36" t="n"/>
      <c r="J99" s="37" t="n"/>
      <c r="K99" s="36" t="n"/>
      <c r="L99" s="36" t="n"/>
      <c r="M99" s="44">
        <f>IF('Inventario'!$A99="","",'Inventario'!$J99*'Inventario'!$K99+'Inventario'!$L99)</f>
        <v/>
      </c>
      <c r="N99" s="44">
        <f>IF('Inventario'!$A99="","",IF('Inventario'!$G99&lt;='Inventario'!$M99,MAX(0,'Inventario'!$I99-'Inventario'!$G99),0))</f>
        <v/>
      </c>
      <c r="O99" s="14">
        <f>IF('Inventario'!$A99="","",IF('Inventario'!$G99&lt;='Inventario'!$H99,"URGENTE",IF('Inventario'!$G99&lt;='Inventario'!$M99,"REPONER","OK")))</f>
        <v/>
      </c>
      <c r="P99" s="39" t="n"/>
      <c r="Q99" s="45">
        <f>IF('Inventario'!$A99="","",IF('Inventario'!$N99&gt;0,TODAY(),""))</f>
        <v/>
      </c>
      <c r="R99" s="45">
        <f>IF('Inventario'!$A99="","",IF('Inventario'!$Q99&lt;&gt;"",'Inventario'!$Q99+'Inventario'!$K99,""))</f>
        <v/>
      </c>
      <c r="S99" s="41" t="n"/>
      <c r="T99" s="46">
        <f>IF('Inventario'!$A99="","",'Inventario'!$G99*'Inventario'!$S99)</f>
        <v/>
      </c>
      <c r="U99" s="47">
        <f>IF('Inventario'!$A99="","",IFERROR('Inventario'!$G99/'Inventario'!$I99,0))</f>
        <v/>
      </c>
    </row>
    <row r="100">
      <c r="A100" s="2" t="n"/>
      <c r="B100" s="3" t="n"/>
      <c r="C100" s="3" t="n"/>
      <c r="D100" s="3" t="n"/>
      <c r="E100" s="3" t="n"/>
      <c r="F100" s="3" t="n"/>
      <c r="G100" s="36" t="n"/>
      <c r="H100" s="36" t="n"/>
      <c r="I100" s="36" t="n"/>
      <c r="J100" s="37" t="n"/>
      <c r="K100" s="36" t="n"/>
      <c r="L100" s="36" t="n"/>
      <c r="M100" s="38">
        <f>IF('Inventario'!$A100="","",'Inventario'!$J100*'Inventario'!$K100+'Inventario'!$L100)</f>
        <v/>
      </c>
      <c r="N100" s="38">
        <f>IF('Inventario'!$A100="","",IF('Inventario'!$G100&lt;='Inventario'!$M100,MAX(0,'Inventario'!$I100-'Inventario'!$G100),0))</f>
        <v/>
      </c>
      <c r="O100" s="7">
        <f>IF('Inventario'!$A100="","",IF('Inventario'!$G100&lt;='Inventario'!$H100,"URGENTE",IF('Inventario'!$G100&lt;='Inventario'!$M100,"REPONER","OK")))</f>
        <v/>
      </c>
      <c r="P100" s="39" t="n"/>
      <c r="Q100" s="40">
        <f>IF('Inventario'!$A100="","",IF('Inventario'!$N100&gt;0,TODAY(),""))</f>
        <v/>
      </c>
      <c r="R100" s="40">
        <f>IF('Inventario'!$A100="","",IF('Inventario'!$Q100&lt;&gt;"",'Inventario'!$Q100+'Inventario'!$K100,""))</f>
        <v/>
      </c>
      <c r="S100" s="41" t="n"/>
      <c r="T100" s="42">
        <f>IF('Inventario'!$A100="","",'Inventario'!$G100*'Inventario'!$S100)</f>
        <v/>
      </c>
      <c r="U100" s="43">
        <f>IF('Inventario'!$A100="","",IFERROR('Inventario'!$G100/'Inventario'!$I100,0))</f>
        <v/>
      </c>
    </row>
    <row r="101">
      <c r="A101" s="2" t="n"/>
      <c r="B101" s="3" t="n"/>
      <c r="C101" s="3" t="n"/>
      <c r="D101" s="3" t="n"/>
      <c r="E101" s="3" t="n"/>
      <c r="F101" s="3" t="n"/>
      <c r="G101" s="36" t="n"/>
      <c r="H101" s="36" t="n"/>
      <c r="I101" s="36" t="n"/>
      <c r="J101" s="37" t="n"/>
      <c r="K101" s="36" t="n"/>
      <c r="L101" s="36" t="n"/>
      <c r="M101" s="44">
        <f>IF('Inventario'!$A101="","",'Inventario'!$J101*'Inventario'!$K101+'Inventario'!$L101)</f>
        <v/>
      </c>
      <c r="N101" s="44">
        <f>IF('Inventario'!$A101="","",IF('Inventario'!$G101&lt;='Inventario'!$M101,MAX(0,'Inventario'!$I101-'Inventario'!$G101),0))</f>
        <v/>
      </c>
      <c r="O101" s="14">
        <f>IF('Inventario'!$A101="","",IF('Inventario'!$G101&lt;='Inventario'!$H101,"URGENTE",IF('Inventario'!$G101&lt;='Inventario'!$M101,"REPONER","OK")))</f>
        <v/>
      </c>
      <c r="P101" s="39" t="n"/>
      <c r="Q101" s="45">
        <f>IF('Inventario'!$A101="","",IF('Inventario'!$N101&gt;0,TODAY(),""))</f>
        <v/>
      </c>
      <c r="R101" s="45">
        <f>IF('Inventario'!$A101="","",IF('Inventario'!$Q101&lt;&gt;"",'Inventario'!$Q101+'Inventario'!$K101,""))</f>
        <v/>
      </c>
      <c r="S101" s="41" t="n"/>
      <c r="T101" s="46">
        <f>IF('Inventario'!$A101="","",'Inventario'!$G101*'Inventario'!$S101)</f>
        <v/>
      </c>
      <c r="U101" s="47">
        <f>IF('Inventario'!$A101="","",IFERROR('Inventario'!$G101/'Inventario'!$I101,0))</f>
        <v/>
      </c>
    </row>
  </sheetData>
  <autoFilter ref="A1:U101"/>
  <conditionalFormatting sqref="O2:O101">
    <cfRule type="expression" priority="1" dxfId="0" stopIfTrue="1">
      <formula>$O2="URGENTE"</formula>
    </cfRule>
    <cfRule type="expression" priority="2" dxfId="1" stopIfTrue="1">
      <formula>$O2="REPONER"</formula>
    </cfRule>
    <cfRule type="expression" priority="3" dxfId="2" stopIfTrue="1">
      <formula>$O2="OK"</formula>
    </cfRule>
  </conditionalFormatting>
  <dataValidations count="5">
    <dataValidation sqref="C2:C101" showErrorMessage="1" showInputMessage="1" allowBlank="1" type="list">
      <formula1>"Tecnología,Hogar,Oficina,Papelería,Mobiliario,Accesorios"</formula1>
    </dataValidation>
    <dataValidation sqref="G2:I101" showErrorMessage="1" showInputMessage="1" allowBlank="1" type="whole" operator="greaterThanOrEqual">
      <formula1>0</formula1>
    </dataValidation>
    <dataValidation sqref="J2:J101" showErrorMessage="1" showInputMessage="1" allowBlank="1" type="decimal" operator="greaterThanOrEqual">
      <formula1>0</formula1>
    </dataValidation>
    <dataValidation sqref="K2:L101" showErrorMessage="1" showInputMessage="1" allowBlank="1" type="whole" operator="greaterThanOrEqual">
      <formula1>0</formula1>
    </dataValidation>
    <dataValidation sqref="S2:S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4" customWidth="1" min="3" max="3"/>
    <col width="28" customWidth="1" min="4" max="4"/>
    <col width="25" customWidth="1" min="5" max="5"/>
    <col width="16" customWidth="1" min="6" max="6"/>
    <col width="13" customWidth="1" min="7" max="7"/>
    <col width="15" customWidth="1" min="8" max="8"/>
    <col width="16" customWidth="1" min="9" max="9"/>
    <col width="17" customWidth="1" min="10" max="10"/>
    <col width="23" customWidth="1" min="11" max="11"/>
    <col width="13" customWidth="1" min="12" max="12"/>
    <col width="20" customWidth="1" min="14" max="14"/>
  </cols>
  <sheetData>
    <row r="1" ht="34" customHeight="1">
      <c r="A1" s="1" t="inlineStr">
        <is>
          <t>Fecha prevista de pedido</t>
        </is>
      </c>
      <c r="B1" s="1" t="inlineStr">
        <is>
          <t>Fecha prevista de recepción</t>
        </is>
      </c>
      <c r="C1" s="1" t="inlineStr">
        <is>
          <t>ID producto</t>
        </is>
      </c>
      <c r="D1" s="1" t="inlineStr">
        <is>
          <t>Producto</t>
        </is>
      </c>
      <c r="E1" s="1" t="inlineStr">
        <is>
          <t>Proveedor</t>
        </is>
      </c>
      <c r="F1" s="1" t="inlineStr">
        <is>
          <t>Responsable</t>
        </is>
      </c>
      <c r="G1" s="1" t="inlineStr">
        <is>
          <t>Stock actual</t>
        </is>
      </c>
      <c r="H1" s="1" t="inlineStr">
        <is>
          <t>Punto de pedido</t>
        </is>
      </c>
      <c r="I1" s="1" t="inlineStr">
        <is>
          <t>Unidades a pedir</t>
        </is>
      </c>
      <c r="J1" s="1" t="inlineStr">
        <is>
          <t>Coste unitario (€)</t>
        </is>
      </c>
      <c r="K1" s="1" t="inlineStr">
        <is>
          <t>Coste estimado pedido (€)</t>
        </is>
      </c>
      <c r="L1" s="1" t="inlineStr">
        <is>
          <t>Estado</t>
        </is>
      </c>
      <c r="N1" s="18" t="inlineStr">
        <is>
          <t>Control de urgentes</t>
        </is>
      </c>
    </row>
    <row r="2">
      <c r="A2" s="40">
        <f>IF('Calendario reposición'!$C2="","",IFERROR(VLOOKUP('Calendario reposición'!$C2,'Inventario'!$A$2:$U$101,17,0),""))</f>
        <v/>
      </c>
      <c r="B2" s="40">
        <f>IF('Calendario reposición'!$C2="","",IFERROR(VLOOKUP('Calendario reposición'!$C2,'Inventario'!$A$2:$U$101,18,0),""))</f>
        <v/>
      </c>
      <c r="C2" s="2" t="inlineStr">
        <is>
          <t>PRD-001</t>
        </is>
      </c>
      <c r="D2" s="19">
        <f>IF('Calendario reposición'!$C2="","",IFERROR(VLOOKUP('Calendario reposición'!$C2,'Inventario'!$A$2:$U$101,2,0),""))</f>
        <v/>
      </c>
      <c r="E2" s="19">
        <f>IF('Calendario reposición'!$C2="","",IFERROR(VLOOKUP('Calendario reposición'!$C2,'Inventario'!$A$2:$U$101,4,0),""))</f>
        <v/>
      </c>
      <c r="F2" s="19">
        <f>IF('Calendario reposición'!$C2="","",IFERROR(VLOOKUP('Calendario reposición'!$C2,'Inventario'!$A$2:$U$101,6,0),""))</f>
        <v/>
      </c>
      <c r="G2" s="38">
        <f>IF('Calendario reposición'!$C2="","",IFERROR(VLOOKUP('Calendario reposición'!$C2,'Inventario'!$A$2:$U$101,7,0),""))</f>
        <v/>
      </c>
      <c r="H2" s="38">
        <f>IF('Calendario reposición'!$C2="","",IFERROR(VLOOKUP('Calendario reposición'!$C2,'Inventario'!$A$2:$U$101,13,0),""))</f>
        <v/>
      </c>
      <c r="I2" s="38">
        <f>IF('Calendario reposición'!$C2="","",IFERROR(VLOOKUP('Calendario reposición'!$C2,'Inventario'!$A$2:$U$101,14,0),""))</f>
        <v/>
      </c>
      <c r="J2" s="42">
        <f>IF('Calendario reposición'!$C2="","",IFERROR(VLOOKUP('Calendario reposición'!$C2,'Inventario'!$A$2:$U$101,19,0),""))</f>
        <v/>
      </c>
      <c r="K2" s="42">
        <f>IF('Calendario reposición'!$C2="","",IF('Calendario reposición'!$D2="","",IFERROR('Calendario reposición'!$I2*'Calendario reposición'!$J2,0)))</f>
        <v/>
      </c>
      <c r="L2" s="7">
        <f>IF('Calendario reposición'!$C2="","",IFERROR(VLOOKUP('Calendario reposición'!$C2,'Inventario'!$A$2:$U$101,15,0),""))</f>
        <v/>
      </c>
      <c r="N2" s="48">
        <f>COUNTIF('Calendario reposición'!$L$2:$L$101,"URGENTE")</f>
        <v/>
      </c>
    </row>
    <row r="3">
      <c r="A3" s="45">
        <f>IF('Calendario reposición'!$C3="","",IFERROR(VLOOKUP('Calendario reposición'!$C3,'Inventario'!$A$2:$U$101,17,0),""))</f>
        <v/>
      </c>
      <c r="B3" s="45">
        <f>IF('Calendario reposición'!$C3="","",IFERROR(VLOOKUP('Calendario reposición'!$C3,'Inventario'!$A$2:$U$101,18,0),""))</f>
        <v/>
      </c>
      <c r="C3" s="2" t="inlineStr">
        <is>
          <t>PRD-003</t>
        </is>
      </c>
      <c r="D3" s="21">
        <f>IF('Calendario reposición'!$C3="","",IFERROR(VLOOKUP('Calendario reposición'!$C3,'Inventario'!$A$2:$U$101,2,0),""))</f>
        <v/>
      </c>
      <c r="E3" s="21">
        <f>IF('Calendario reposición'!$C3="","",IFERROR(VLOOKUP('Calendario reposición'!$C3,'Inventario'!$A$2:$U$101,4,0),""))</f>
        <v/>
      </c>
      <c r="F3" s="21">
        <f>IF('Calendario reposición'!$C3="","",IFERROR(VLOOKUP('Calendario reposición'!$C3,'Inventario'!$A$2:$U$101,6,0),""))</f>
        <v/>
      </c>
      <c r="G3" s="44">
        <f>IF('Calendario reposición'!$C3="","",IFERROR(VLOOKUP('Calendario reposición'!$C3,'Inventario'!$A$2:$U$101,7,0),""))</f>
        <v/>
      </c>
      <c r="H3" s="44">
        <f>IF('Calendario reposición'!$C3="","",IFERROR(VLOOKUP('Calendario reposición'!$C3,'Inventario'!$A$2:$U$101,13,0),""))</f>
        <v/>
      </c>
      <c r="I3" s="44">
        <f>IF('Calendario reposición'!$C3="","",IFERROR(VLOOKUP('Calendario reposición'!$C3,'Inventario'!$A$2:$U$101,14,0),""))</f>
        <v/>
      </c>
      <c r="J3" s="46">
        <f>IF('Calendario reposición'!$C3="","",IFERROR(VLOOKUP('Calendario reposición'!$C3,'Inventario'!$A$2:$U$101,19,0),""))</f>
        <v/>
      </c>
      <c r="K3" s="46">
        <f>IF('Calendario reposición'!$C3="","",IF('Calendario reposición'!$D3="","",IFERROR('Calendario reposición'!$I3*'Calendario reposición'!$J3,0)))</f>
        <v/>
      </c>
      <c r="L3" s="14">
        <f>IF('Calendario reposición'!$C3="","",IFERROR(VLOOKUP('Calendario reposición'!$C3,'Inventario'!$A$2:$U$101,15,0),""))</f>
        <v/>
      </c>
    </row>
    <row r="4">
      <c r="A4" s="40">
        <f>IF('Calendario reposición'!$C4="","",IFERROR(VLOOKUP('Calendario reposición'!$C4,'Inventario'!$A$2:$U$101,17,0),""))</f>
        <v/>
      </c>
      <c r="B4" s="40">
        <f>IF('Calendario reposición'!$C4="","",IFERROR(VLOOKUP('Calendario reposición'!$C4,'Inventario'!$A$2:$U$101,18,0),""))</f>
        <v/>
      </c>
      <c r="C4" s="2" t="inlineStr">
        <is>
          <t>PRD-004</t>
        </is>
      </c>
      <c r="D4" s="19">
        <f>IF('Calendario reposición'!$C4="","",IFERROR(VLOOKUP('Calendario reposición'!$C4,'Inventario'!$A$2:$U$101,2,0),""))</f>
        <v/>
      </c>
      <c r="E4" s="19">
        <f>IF('Calendario reposición'!$C4="","",IFERROR(VLOOKUP('Calendario reposición'!$C4,'Inventario'!$A$2:$U$101,4,0),""))</f>
        <v/>
      </c>
      <c r="F4" s="19">
        <f>IF('Calendario reposición'!$C4="","",IFERROR(VLOOKUP('Calendario reposición'!$C4,'Inventario'!$A$2:$U$101,6,0),""))</f>
        <v/>
      </c>
      <c r="G4" s="38">
        <f>IF('Calendario reposición'!$C4="","",IFERROR(VLOOKUP('Calendario reposición'!$C4,'Inventario'!$A$2:$U$101,7,0),""))</f>
        <v/>
      </c>
      <c r="H4" s="38">
        <f>IF('Calendario reposición'!$C4="","",IFERROR(VLOOKUP('Calendario reposición'!$C4,'Inventario'!$A$2:$U$101,13,0),""))</f>
        <v/>
      </c>
      <c r="I4" s="38">
        <f>IF('Calendario reposición'!$C4="","",IFERROR(VLOOKUP('Calendario reposición'!$C4,'Inventario'!$A$2:$U$101,14,0),""))</f>
        <v/>
      </c>
      <c r="J4" s="42">
        <f>IF('Calendario reposición'!$C4="","",IFERROR(VLOOKUP('Calendario reposición'!$C4,'Inventario'!$A$2:$U$101,19,0),""))</f>
        <v/>
      </c>
      <c r="K4" s="42">
        <f>IF('Calendario reposición'!$C4="","",IF('Calendario reposición'!$D4="","",IFERROR('Calendario reposición'!$I4*'Calendario reposición'!$J4,0)))</f>
        <v/>
      </c>
      <c r="L4" s="7">
        <f>IF('Calendario reposición'!$C4="","",IFERROR(VLOOKUP('Calendario reposición'!$C4,'Inventario'!$A$2:$U$101,15,0),""))</f>
        <v/>
      </c>
    </row>
    <row r="5">
      <c r="A5" s="45">
        <f>IF('Calendario reposición'!$C5="","",IFERROR(VLOOKUP('Calendario reposición'!$C5,'Inventario'!$A$2:$U$101,17,0),""))</f>
        <v/>
      </c>
      <c r="B5" s="45">
        <f>IF('Calendario reposición'!$C5="","",IFERROR(VLOOKUP('Calendario reposición'!$C5,'Inventario'!$A$2:$U$101,18,0),""))</f>
        <v/>
      </c>
      <c r="C5" s="2" t="inlineStr">
        <is>
          <t>PRD-006</t>
        </is>
      </c>
      <c r="D5" s="21">
        <f>IF('Calendario reposición'!$C5="","",IFERROR(VLOOKUP('Calendario reposición'!$C5,'Inventario'!$A$2:$U$101,2,0),""))</f>
        <v/>
      </c>
      <c r="E5" s="21">
        <f>IF('Calendario reposición'!$C5="","",IFERROR(VLOOKUP('Calendario reposición'!$C5,'Inventario'!$A$2:$U$101,4,0),""))</f>
        <v/>
      </c>
      <c r="F5" s="21">
        <f>IF('Calendario reposición'!$C5="","",IFERROR(VLOOKUP('Calendario reposición'!$C5,'Inventario'!$A$2:$U$101,6,0),""))</f>
        <v/>
      </c>
      <c r="G5" s="44">
        <f>IF('Calendario reposición'!$C5="","",IFERROR(VLOOKUP('Calendario reposición'!$C5,'Inventario'!$A$2:$U$101,7,0),""))</f>
        <v/>
      </c>
      <c r="H5" s="44">
        <f>IF('Calendario reposición'!$C5="","",IFERROR(VLOOKUP('Calendario reposición'!$C5,'Inventario'!$A$2:$U$101,13,0),""))</f>
        <v/>
      </c>
      <c r="I5" s="44">
        <f>IF('Calendario reposición'!$C5="","",IFERROR(VLOOKUP('Calendario reposición'!$C5,'Inventario'!$A$2:$U$101,14,0),""))</f>
        <v/>
      </c>
      <c r="J5" s="46">
        <f>IF('Calendario reposición'!$C5="","",IFERROR(VLOOKUP('Calendario reposición'!$C5,'Inventario'!$A$2:$U$101,19,0),""))</f>
        <v/>
      </c>
      <c r="K5" s="46">
        <f>IF('Calendario reposición'!$C5="","",IF('Calendario reposición'!$D5="","",IFERROR('Calendario reposición'!$I5*'Calendario reposición'!$J5,0)))</f>
        <v/>
      </c>
      <c r="L5" s="14">
        <f>IF('Calendario reposición'!$C5="","",IFERROR(VLOOKUP('Calendario reposición'!$C5,'Inventario'!$A$2:$U$101,15,0),""))</f>
        <v/>
      </c>
    </row>
    <row r="6">
      <c r="A6" s="40">
        <f>IF('Calendario reposición'!$C6="","",IFERROR(VLOOKUP('Calendario reposición'!$C6,'Inventario'!$A$2:$U$101,17,0),""))</f>
        <v/>
      </c>
      <c r="B6" s="40">
        <f>IF('Calendario reposición'!$C6="","",IFERROR(VLOOKUP('Calendario reposición'!$C6,'Inventario'!$A$2:$U$101,18,0),""))</f>
        <v/>
      </c>
      <c r="C6" s="2" t="inlineStr">
        <is>
          <t>PRD-007</t>
        </is>
      </c>
      <c r="D6" s="19">
        <f>IF('Calendario reposición'!$C6="","",IFERROR(VLOOKUP('Calendario reposición'!$C6,'Inventario'!$A$2:$U$101,2,0),""))</f>
        <v/>
      </c>
      <c r="E6" s="19">
        <f>IF('Calendario reposición'!$C6="","",IFERROR(VLOOKUP('Calendario reposición'!$C6,'Inventario'!$A$2:$U$101,4,0),""))</f>
        <v/>
      </c>
      <c r="F6" s="19">
        <f>IF('Calendario reposición'!$C6="","",IFERROR(VLOOKUP('Calendario reposición'!$C6,'Inventario'!$A$2:$U$101,6,0),""))</f>
        <v/>
      </c>
      <c r="G6" s="38">
        <f>IF('Calendario reposición'!$C6="","",IFERROR(VLOOKUP('Calendario reposición'!$C6,'Inventario'!$A$2:$U$101,7,0),""))</f>
        <v/>
      </c>
      <c r="H6" s="38">
        <f>IF('Calendario reposición'!$C6="","",IFERROR(VLOOKUP('Calendario reposición'!$C6,'Inventario'!$A$2:$U$101,13,0),""))</f>
        <v/>
      </c>
      <c r="I6" s="38">
        <f>IF('Calendario reposición'!$C6="","",IFERROR(VLOOKUP('Calendario reposición'!$C6,'Inventario'!$A$2:$U$101,14,0),""))</f>
        <v/>
      </c>
      <c r="J6" s="42">
        <f>IF('Calendario reposición'!$C6="","",IFERROR(VLOOKUP('Calendario reposición'!$C6,'Inventario'!$A$2:$U$101,19,0),""))</f>
        <v/>
      </c>
      <c r="K6" s="42">
        <f>IF('Calendario reposición'!$C6="","",IF('Calendario reposición'!$D6="","",IFERROR('Calendario reposición'!$I6*'Calendario reposición'!$J6,0)))</f>
        <v/>
      </c>
      <c r="L6" s="7">
        <f>IF('Calendario reposición'!$C6="","",IFERROR(VLOOKUP('Calendario reposición'!$C6,'Inventario'!$A$2:$U$101,15,0),""))</f>
        <v/>
      </c>
    </row>
    <row r="7">
      <c r="A7" s="45">
        <f>IF('Calendario reposición'!$C7="","",IFERROR(VLOOKUP('Calendario reposición'!$C7,'Inventario'!$A$2:$U$101,17,0),""))</f>
        <v/>
      </c>
      <c r="B7" s="45">
        <f>IF('Calendario reposición'!$C7="","",IFERROR(VLOOKUP('Calendario reposición'!$C7,'Inventario'!$A$2:$U$101,18,0),""))</f>
        <v/>
      </c>
      <c r="C7" s="2" t="inlineStr">
        <is>
          <t>PRD-008</t>
        </is>
      </c>
      <c r="D7" s="21">
        <f>IF('Calendario reposición'!$C7="","",IFERROR(VLOOKUP('Calendario reposición'!$C7,'Inventario'!$A$2:$U$101,2,0),""))</f>
        <v/>
      </c>
      <c r="E7" s="21">
        <f>IF('Calendario reposición'!$C7="","",IFERROR(VLOOKUP('Calendario reposición'!$C7,'Inventario'!$A$2:$U$101,4,0),""))</f>
        <v/>
      </c>
      <c r="F7" s="21">
        <f>IF('Calendario reposición'!$C7="","",IFERROR(VLOOKUP('Calendario reposición'!$C7,'Inventario'!$A$2:$U$101,6,0),""))</f>
        <v/>
      </c>
      <c r="G7" s="44">
        <f>IF('Calendario reposición'!$C7="","",IFERROR(VLOOKUP('Calendario reposición'!$C7,'Inventario'!$A$2:$U$101,7,0),""))</f>
        <v/>
      </c>
      <c r="H7" s="44">
        <f>IF('Calendario reposición'!$C7="","",IFERROR(VLOOKUP('Calendario reposición'!$C7,'Inventario'!$A$2:$U$101,13,0),""))</f>
        <v/>
      </c>
      <c r="I7" s="44">
        <f>IF('Calendario reposición'!$C7="","",IFERROR(VLOOKUP('Calendario reposición'!$C7,'Inventario'!$A$2:$U$101,14,0),""))</f>
        <v/>
      </c>
      <c r="J7" s="46">
        <f>IF('Calendario reposición'!$C7="","",IFERROR(VLOOKUP('Calendario reposición'!$C7,'Inventario'!$A$2:$U$101,19,0),""))</f>
        <v/>
      </c>
      <c r="K7" s="46">
        <f>IF('Calendario reposición'!$C7="","",IF('Calendario reposición'!$D7="","",IFERROR('Calendario reposición'!$I7*'Calendario reposición'!$J7,0)))</f>
        <v/>
      </c>
      <c r="L7" s="14">
        <f>IF('Calendario reposición'!$C7="","",IFERROR(VLOOKUP('Calendario reposición'!$C7,'Inventario'!$A$2:$U$101,15,0),""))</f>
        <v/>
      </c>
    </row>
    <row r="8">
      <c r="A8" s="40">
        <f>IF('Calendario reposición'!$C8="","",IFERROR(VLOOKUP('Calendario reposición'!$C8,'Inventario'!$A$2:$U$101,17,0),""))</f>
        <v/>
      </c>
      <c r="B8" s="40">
        <f>IF('Calendario reposición'!$C8="","",IFERROR(VLOOKUP('Calendario reposición'!$C8,'Inventario'!$A$2:$U$101,18,0),""))</f>
        <v/>
      </c>
      <c r="C8" s="2" t="inlineStr">
        <is>
          <t>PRD-009</t>
        </is>
      </c>
      <c r="D8" s="19">
        <f>IF('Calendario reposición'!$C8="","",IFERROR(VLOOKUP('Calendario reposición'!$C8,'Inventario'!$A$2:$U$101,2,0),""))</f>
        <v/>
      </c>
      <c r="E8" s="19">
        <f>IF('Calendario reposición'!$C8="","",IFERROR(VLOOKUP('Calendario reposición'!$C8,'Inventario'!$A$2:$U$101,4,0),""))</f>
        <v/>
      </c>
      <c r="F8" s="19">
        <f>IF('Calendario reposición'!$C8="","",IFERROR(VLOOKUP('Calendario reposición'!$C8,'Inventario'!$A$2:$U$101,6,0),""))</f>
        <v/>
      </c>
      <c r="G8" s="38">
        <f>IF('Calendario reposición'!$C8="","",IFERROR(VLOOKUP('Calendario reposición'!$C8,'Inventario'!$A$2:$U$101,7,0),""))</f>
        <v/>
      </c>
      <c r="H8" s="38">
        <f>IF('Calendario reposición'!$C8="","",IFERROR(VLOOKUP('Calendario reposición'!$C8,'Inventario'!$A$2:$U$101,13,0),""))</f>
        <v/>
      </c>
      <c r="I8" s="38">
        <f>IF('Calendario reposición'!$C8="","",IFERROR(VLOOKUP('Calendario reposición'!$C8,'Inventario'!$A$2:$U$101,14,0),""))</f>
        <v/>
      </c>
      <c r="J8" s="42">
        <f>IF('Calendario reposición'!$C8="","",IFERROR(VLOOKUP('Calendario reposición'!$C8,'Inventario'!$A$2:$U$101,19,0),""))</f>
        <v/>
      </c>
      <c r="K8" s="42">
        <f>IF('Calendario reposición'!$C8="","",IF('Calendario reposición'!$D8="","",IFERROR('Calendario reposición'!$I8*'Calendario reposición'!$J8,0)))</f>
        <v/>
      </c>
      <c r="L8" s="7">
        <f>IF('Calendario reposición'!$C8="","",IFERROR(VLOOKUP('Calendario reposición'!$C8,'Inventario'!$A$2:$U$101,15,0),""))</f>
        <v/>
      </c>
    </row>
    <row r="9">
      <c r="A9" s="45">
        <f>IF('Calendario reposición'!$C9="","",IFERROR(VLOOKUP('Calendario reposición'!$C9,'Inventario'!$A$2:$U$101,17,0),""))</f>
        <v/>
      </c>
      <c r="B9" s="45">
        <f>IF('Calendario reposición'!$C9="","",IFERROR(VLOOKUP('Calendario reposición'!$C9,'Inventario'!$A$2:$U$101,18,0),""))</f>
        <v/>
      </c>
      <c r="C9" s="2" t="inlineStr">
        <is>
          <t>PRD-010</t>
        </is>
      </c>
      <c r="D9" s="21">
        <f>IF('Calendario reposición'!$C9="","",IFERROR(VLOOKUP('Calendario reposición'!$C9,'Inventario'!$A$2:$U$101,2,0),""))</f>
        <v/>
      </c>
      <c r="E9" s="21">
        <f>IF('Calendario reposición'!$C9="","",IFERROR(VLOOKUP('Calendario reposición'!$C9,'Inventario'!$A$2:$U$101,4,0),""))</f>
        <v/>
      </c>
      <c r="F9" s="21">
        <f>IF('Calendario reposición'!$C9="","",IFERROR(VLOOKUP('Calendario reposición'!$C9,'Inventario'!$A$2:$U$101,6,0),""))</f>
        <v/>
      </c>
      <c r="G9" s="44">
        <f>IF('Calendario reposición'!$C9="","",IFERROR(VLOOKUP('Calendario reposición'!$C9,'Inventario'!$A$2:$U$101,7,0),""))</f>
        <v/>
      </c>
      <c r="H9" s="44">
        <f>IF('Calendario reposición'!$C9="","",IFERROR(VLOOKUP('Calendario reposición'!$C9,'Inventario'!$A$2:$U$101,13,0),""))</f>
        <v/>
      </c>
      <c r="I9" s="44">
        <f>IF('Calendario reposición'!$C9="","",IFERROR(VLOOKUP('Calendario reposición'!$C9,'Inventario'!$A$2:$U$101,14,0),""))</f>
        <v/>
      </c>
      <c r="J9" s="46">
        <f>IF('Calendario reposición'!$C9="","",IFERROR(VLOOKUP('Calendario reposición'!$C9,'Inventario'!$A$2:$U$101,19,0),""))</f>
        <v/>
      </c>
      <c r="K9" s="46">
        <f>IF('Calendario reposición'!$C9="","",IF('Calendario reposición'!$D9="","",IFERROR('Calendario reposición'!$I9*'Calendario reposición'!$J9,0)))</f>
        <v/>
      </c>
      <c r="L9" s="14">
        <f>IF('Calendario reposición'!$C9="","",IFERROR(VLOOKUP('Calendario reposición'!$C9,'Inventario'!$A$2:$U$101,15,0),""))</f>
        <v/>
      </c>
    </row>
    <row r="10">
      <c r="A10" s="40">
        <f>IF('Calendario reposición'!$C10="","",IFERROR(VLOOKUP('Calendario reposición'!$C10,'Inventario'!$A$2:$U$101,17,0),""))</f>
        <v/>
      </c>
      <c r="B10" s="40">
        <f>IF('Calendario reposición'!$C10="","",IFERROR(VLOOKUP('Calendario reposición'!$C10,'Inventario'!$A$2:$U$101,18,0),""))</f>
        <v/>
      </c>
      <c r="C10" s="2" t="n"/>
      <c r="D10" s="19">
        <f>IF('Calendario reposición'!$C10="","",IFERROR(VLOOKUP('Calendario reposición'!$C10,'Inventario'!$A$2:$U$101,2,0),""))</f>
        <v/>
      </c>
      <c r="E10" s="19">
        <f>IF('Calendario reposición'!$C10="","",IFERROR(VLOOKUP('Calendario reposición'!$C10,'Inventario'!$A$2:$U$101,4,0),""))</f>
        <v/>
      </c>
      <c r="F10" s="19">
        <f>IF('Calendario reposición'!$C10="","",IFERROR(VLOOKUP('Calendario reposición'!$C10,'Inventario'!$A$2:$U$101,6,0),""))</f>
        <v/>
      </c>
      <c r="G10" s="38">
        <f>IF('Calendario reposición'!$C10="","",IFERROR(VLOOKUP('Calendario reposición'!$C10,'Inventario'!$A$2:$U$101,7,0),""))</f>
        <v/>
      </c>
      <c r="H10" s="38">
        <f>IF('Calendario reposición'!$C10="","",IFERROR(VLOOKUP('Calendario reposición'!$C10,'Inventario'!$A$2:$U$101,13,0),""))</f>
        <v/>
      </c>
      <c r="I10" s="38">
        <f>IF('Calendario reposición'!$C10="","",IFERROR(VLOOKUP('Calendario reposición'!$C10,'Inventario'!$A$2:$U$101,14,0),""))</f>
        <v/>
      </c>
      <c r="J10" s="42">
        <f>IF('Calendario reposición'!$C10="","",IFERROR(VLOOKUP('Calendario reposición'!$C10,'Inventario'!$A$2:$U$101,19,0),""))</f>
        <v/>
      </c>
      <c r="K10" s="42">
        <f>IF('Calendario reposición'!$C10="","",IF('Calendario reposición'!$D10="","",IFERROR('Calendario reposición'!$I10*'Calendario reposición'!$J10,0)))</f>
        <v/>
      </c>
      <c r="L10" s="7">
        <f>IF('Calendario reposición'!$C10="","",IFERROR(VLOOKUP('Calendario reposición'!$C10,'Inventario'!$A$2:$U$101,15,0),""))</f>
        <v/>
      </c>
    </row>
    <row r="11">
      <c r="A11" s="45">
        <f>IF('Calendario reposición'!$C11="","",IFERROR(VLOOKUP('Calendario reposición'!$C11,'Inventario'!$A$2:$U$101,17,0),""))</f>
        <v/>
      </c>
      <c r="B11" s="45">
        <f>IF('Calendario reposición'!$C11="","",IFERROR(VLOOKUP('Calendario reposición'!$C11,'Inventario'!$A$2:$U$101,18,0),""))</f>
        <v/>
      </c>
      <c r="C11" s="2" t="n"/>
      <c r="D11" s="21">
        <f>IF('Calendario reposición'!$C11="","",IFERROR(VLOOKUP('Calendario reposición'!$C11,'Inventario'!$A$2:$U$101,2,0),""))</f>
        <v/>
      </c>
      <c r="E11" s="21">
        <f>IF('Calendario reposición'!$C11="","",IFERROR(VLOOKUP('Calendario reposición'!$C11,'Inventario'!$A$2:$U$101,4,0),""))</f>
        <v/>
      </c>
      <c r="F11" s="21">
        <f>IF('Calendario reposición'!$C11="","",IFERROR(VLOOKUP('Calendario reposición'!$C11,'Inventario'!$A$2:$U$101,6,0),""))</f>
        <v/>
      </c>
      <c r="G11" s="44">
        <f>IF('Calendario reposición'!$C11="","",IFERROR(VLOOKUP('Calendario reposición'!$C11,'Inventario'!$A$2:$U$101,7,0),""))</f>
        <v/>
      </c>
      <c r="H11" s="44">
        <f>IF('Calendario reposición'!$C11="","",IFERROR(VLOOKUP('Calendario reposición'!$C11,'Inventario'!$A$2:$U$101,13,0),""))</f>
        <v/>
      </c>
      <c r="I11" s="44">
        <f>IF('Calendario reposición'!$C11="","",IFERROR(VLOOKUP('Calendario reposición'!$C11,'Inventario'!$A$2:$U$101,14,0),""))</f>
        <v/>
      </c>
      <c r="J11" s="46">
        <f>IF('Calendario reposición'!$C11="","",IFERROR(VLOOKUP('Calendario reposición'!$C11,'Inventario'!$A$2:$U$101,19,0),""))</f>
        <v/>
      </c>
      <c r="K11" s="46">
        <f>IF('Calendario reposición'!$C11="","",IF('Calendario reposición'!$D11="","",IFERROR('Calendario reposición'!$I11*'Calendario reposición'!$J11,0)))</f>
        <v/>
      </c>
      <c r="L11" s="14">
        <f>IF('Calendario reposición'!$C11="","",IFERROR(VLOOKUP('Calendario reposición'!$C11,'Inventario'!$A$2:$U$101,15,0),""))</f>
        <v/>
      </c>
    </row>
    <row r="12">
      <c r="A12" s="40">
        <f>IF('Calendario reposición'!$C12="","",IFERROR(VLOOKUP('Calendario reposición'!$C12,'Inventario'!$A$2:$U$101,17,0),""))</f>
        <v/>
      </c>
      <c r="B12" s="40">
        <f>IF('Calendario reposición'!$C12="","",IFERROR(VLOOKUP('Calendario reposición'!$C12,'Inventario'!$A$2:$U$101,18,0),""))</f>
        <v/>
      </c>
      <c r="C12" s="2" t="n"/>
      <c r="D12" s="19">
        <f>IF('Calendario reposición'!$C12="","",IFERROR(VLOOKUP('Calendario reposición'!$C12,'Inventario'!$A$2:$U$101,2,0),""))</f>
        <v/>
      </c>
      <c r="E12" s="19">
        <f>IF('Calendario reposición'!$C12="","",IFERROR(VLOOKUP('Calendario reposición'!$C12,'Inventario'!$A$2:$U$101,4,0),""))</f>
        <v/>
      </c>
      <c r="F12" s="19">
        <f>IF('Calendario reposición'!$C12="","",IFERROR(VLOOKUP('Calendario reposición'!$C12,'Inventario'!$A$2:$U$101,6,0),""))</f>
        <v/>
      </c>
      <c r="G12" s="38">
        <f>IF('Calendario reposición'!$C12="","",IFERROR(VLOOKUP('Calendario reposición'!$C12,'Inventario'!$A$2:$U$101,7,0),""))</f>
        <v/>
      </c>
      <c r="H12" s="38">
        <f>IF('Calendario reposición'!$C12="","",IFERROR(VLOOKUP('Calendario reposición'!$C12,'Inventario'!$A$2:$U$101,13,0),""))</f>
        <v/>
      </c>
      <c r="I12" s="38">
        <f>IF('Calendario reposición'!$C12="","",IFERROR(VLOOKUP('Calendario reposición'!$C12,'Inventario'!$A$2:$U$101,14,0),""))</f>
        <v/>
      </c>
      <c r="J12" s="42">
        <f>IF('Calendario reposición'!$C12="","",IFERROR(VLOOKUP('Calendario reposición'!$C12,'Inventario'!$A$2:$U$101,19,0),""))</f>
        <v/>
      </c>
      <c r="K12" s="42">
        <f>IF('Calendario reposición'!$C12="","",IF('Calendario reposición'!$D12="","",IFERROR('Calendario reposición'!$I12*'Calendario reposición'!$J12,0)))</f>
        <v/>
      </c>
      <c r="L12" s="7">
        <f>IF('Calendario reposición'!$C12="","",IFERROR(VLOOKUP('Calendario reposición'!$C12,'Inventario'!$A$2:$U$101,15,0),""))</f>
        <v/>
      </c>
    </row>
    <row r="13">
      <c r="A13" s="45">
        <f>IF('Calendario reposición'!$C13="","",IFERROR(VLOOKUP('Calendario reposición'!$C13,'Inventario'!$A$2:$U$101,17,0),""))</f>
        <v/>
      </c>
      <c r="B13" s="45">
        <f>IF('Calendario reposición'!$C13="","",IFERROR(VLOOKUP('Calendario reposición'!$C13,'Inventario'!$A$2:$U$101,18,0),""))</f>
        <v/>
      </c>
      <c r="C13" s="2" t="n"/>
      <c r="D13" s="21">
        <f>IF('Calendario reposición'!$C13="","",IFERROR(VLOOKUP('Calendario reposición'!$C13,'Inventario'!$A$2:$U$101,2,0),""))</f>
        <v/>
      </c>
      <c r="E13" s="21">
        <f>IF('Calendario reposición'!$C13="","",IFERROR(VLOOKUP('Calendario reposición'!$C13,'Inventario'!$A$2:$U$101,4,0),""))</f>
        <v/>
      </c>
      <c r="F13" s="21">
        <f>IF('Calendario reposición'!$C13="","",IFERROR(VLOOKUP('Calendario reposición'!$C13,'Inventario'!$A$2:$U$101,6,0),""))</f>
        <v/>
      </c>
      <c r="G13" s="44">
        <f>IF('Calendario reposición'!$C13="","",IFERROR(VLOOKUP('Calendario reposición'!$C13,'Inventario'!$A$2:$U$101,7,0),""))</f>
        <v/>
      </c>
      <c r="H13" s="44">
        <f>IF('Calendario reposición'!$C13="","",IFERROR(VLOOKUP('Calendario reposición'!$C13,'Inventario'!$A$2:$U$101,13,0),""))</f>
        <v/>
      </c>
      <c r="I13" s="44">
        <f>IF('Calendario reposición'!$C13="","",IFERROR(VLOOKUP('Calendario reposición'!$C13,'Inventario'!$A$2:$U$101,14,0),""))</f>
        <v/>
      </c>
      <c r="J13" s="46">
        <f>IF('Calendario reposición'!$C13="","",IFERROR(VLOOKUP('Calendario reposición'!$C13,'Inventario'!$A$2:$U$101,19,0),""))</f>
        <v/>
      </c>
      <c r="K13" s="46">
        <f>IF('Calendario reposición'!$C13="","",IF('Calendario reposición'!$D13="","",IFERROR('Calendario reposición'!$I13*'Calendario reposición'!$J13,0)))</f>
        <v/>
      </c>
      <c r="L13" s="14">
        <f>IF('Calendario reposición'!$C13="","",IFERROR(VLOOKUP('Calendario reposición'!$C13,'Inventario'!$A$2:$U$101,15,0),""))</f>
        <v/>
      </c>
    </row>
    <row r="14">
      <c r="A14" s="40">
        <f>IF('Calendario reposición'!$C14="","",IFERROR(VLOOKUP('Calendario reposición'!$C14,'Inventario'!$A$2:$U$101,17,0),""))</f>
        <v/>
      </c>
      <c r="B14" s="40">
        <f>IF('Calendario reposición'!$C14="","",IFERROR(VLOOKUP('Calendario reposición'!$C14,'Inventario'!$A$2:$U$101,18,0),""))</f>
        <v/>
      </c>
      <c r="C14" s="2" t="n"/>
      <c r="D14" s="19">
        <f>IF('Calendario reposición'!$C14="","",IFERROR(VLOOKUP('Calendario reposición'!$C14,'Inventario'!$A$2:$U$101,2,0),""))</f>
        <v/>
      </c>
      <c r="E14" s="19">
        <f>IF('Calendario reposición'!$C14="","",IFERROR(VLOOKUP('Calendario reposición'!$C14,'Inventario'!$A$2:$U$101,4,0),""))</f>
        <v/>
      </c>
      <c r="F14" s="19">
        <f>IF('Calendario reposición'!$C14="","",IFERROR(VLOOKUP('Calendario reposición'!$C14,'Inventario'!$A$2:$U$101,6,0),""))</f>
        <v/>
      </c>
      <c r="G14" s="38">
        <f>IF('Calendario reposición'!$C14="","",IFERROR(VLOOKUP('Calendario reposición'!$C14,'Inventario'!$A$2:$U$101,7,0),""))</f>
        <v/>
      </c>
      <c r="H14" s="38">
        <f>IF('Calendario reposición'!$C14="","",IFERROR(VLOOKUP('Calendario reposición'!$C14,'Inventario'!$A$2:$U$101,13,0),""))</f>
        <v/>
      </c>
      <c r="I14" s="38">
        <f>IF('Calendario reposición'!$C14="","",IFERROR(VLOOKUP('Calendario reposición'!$C14,'Inventario'!$A$2:$U$101,14,0),""))</f>
        <v/>
      </c>
      <c r="J14" s="42">
        <f>IF('Calendario reposición'!$C14="","",IFERROR(VLOOKUP('Calendario reposición'!$C14,'Inventario'!$A$2:$U$101,19,0),""))</f>
        <v/>
      </c>
      <c r="K14" s="42">
        <f>IF('Calendario reposición'!$C14="","",IF('Calendario reposición'!$D14="","",IFERROR('Calendario reposición'!$I14*'Calendario reposición'!$J14,0)))</f>
        <v/>
      </c>
      <c r="L14" s="7">
        <f>IF('Calendario reposición'!$C14="","",IFERROR(VLOOKUP('Calendario reposición'!$C14,'Inventario'!$A$2:$U$101,15,0),""))</f>
        <v/>
      </c>
    </row>
    <row r="15">
      <c r="A15" s="45">
        <f>IF('Calendario reposición'!$C15="","",IFERROR(VLOOKUP('Calendario reposición'!$C15,'Inventario'!$A$2:$U$101,17,0),""))</f>
        <v/>
      </c>
      <c r="B15" s="45">
        <f>IF('Calendario reposición'!$C15="","",IFERROR(VLOOKUP('Calendario reposición'!$C15,'Inventario'!$A$2:$U$101,18,0),""))</f>
        <v/>
      </c>
      <c r="C15" s="2" t="n"/>
      <c r="D15" s="21">
        <f>IF('Calendario reposición'!$C15="","",IFERROR(VLOOKUP('Calendario reposición'!$C15,'Inventario'!$A$2:$U$101,2,0),""))</f>
        <v/>
      </c>
      <c r="E15" s="21">
        <f>IF('Calendario reposición'!$C15="","",IFERROR(VLOOKUP('Calendario reposición'!$C15,'Inventario'!$A$2:$U$101,4,0),""))</f>
        <v/>
      </c>
      <c r="F15" s="21">
        <f>IF('Calendario reposición'!$C15="","",IFERROR(VLOOKUP('Calendario reposición'!$C15,'Inventario'!$A$2:$U$101,6,0),""))</f>
        <v/>
      </c>
      <c r="G15" s="44">
        <f>IF('Calendario reposición'!$C15="","",IFERROR(VLOOKUP('Calendario reposición'!$C15,'Inventario'!$A$2:$U$101,7,0),""))</f>
        <v/>
      </c>
      <c r="H15" s="44">
        <f>IF('Calendario reposición'!$C15="","",IFERROR(VLOOKUP('Calendario reposición'!$C15,'Inventario'!$A$2:$U$101,13,0),""))</f>
        <v/>
      </c>
      <c r="I15" s="44">
        <f>IF('Calendario reposición'!$C15="","",IFERROR(VLOOKUP('Calendario reposición'!$C15,'Inventario'!$A$2:$U$101,14,0),""))</f>
        <v/>
      </c>
      <c r="J15" s="46">
        <f>IF('Calendario reposición'!$C15="","",IFERROR(VLOOKUP('Calendario reposición'!$C15,'Inventario'!$A$2:$U$101,19,0),""))</f>
        <v/>
      </c>
      <c r="K15" s="46">
        <f>IF('Calendario reposición'!$C15="","",IF('Calendario reposición'!$D15="","",IFERROR('Calendario reposición'!$I15*'Calendario reposición'!$J15,0)))</f>
        <v/>
      </c>
      <c r="L15" s="14">
        <f>IF('Calendario reposición'!$C15="","",IFERROR(VLOOKUP('Calendario reposición'!$C15,'Inventario'!$A$2:$U$101,15,0),""))</f>
        <v/>
      </c>
    </row>
    <row r="16">
      <c r="A16" s="40">
        <f>IF('Calendario reposición'!$C16="","",IFERROR(VLOOKUP('Calendario reposición'!$C16,'Inventario'!$A$2:$U$101,17,0),""))</f>
        <v/>
      </c>
      <c r="B16" s="40">
        <f>IF('Calendario reposición'!$C16="","",IFERROR(VLOOKUP('Calendario reposición'!$C16,'Inventario'!$A$2:$U$101,18,0),""))</f>
        <v/>
      </c>
      <c r="C16" s="2" t="n"/>
      <c r="D16" s="19">
        <f>IF('Calendario reposición'!$C16="","",IFERROR(VLOOKUP('Calendario reposición'!$C16,'Inventario'!$A$2:$U$101,2,0),""))</f>
        <v/>
      </c>
      <c r="E16" s="19">
        <f>IF('Calendario reposición'!$C16="","",IFERROR(VLOOKUP('Calendario reposición'!$C16,'Inventario'!$A$2:$U$101,4,0),""))</f>
        <v/>
      </c>
      <c r="F16" s="19">
        <f>IF('Calendario reposición'!$C16="","",IFERROR(VLOOKUP('Calendario reposición'!$C16,'Inventario'!$A$2:$U$101,6,0),""))</f>
        <v/>
      </c>
      <c r="G16" s="38">
        <f>IF('Calendario reposición'!$C16="","",IFERROR(VLOOKUP('Calendario reposición'!$C16,'Inventario'!$A$2:$U$101,7,0),""))</f>
        <v/>
      </c>
      <c r="H16" s="38">
        <f>IF('Calendario reposición'!$C16="","",IFERROR(VLOOKUP('Calendario reposición'!$C16,'Inventario'!$A$2:$U$101,13,0),""))</f>
        <v/>
      </c>
      <c r="I16" s="38">
        <f>IF('Calendario reposición'!$C16="","",IFERROR(VLOOKUP('Calendario reposición'!$C16,'Inventario'!$A$2:$U$101,14,0),""))</f>
        <v/>
      </c>
      <c r="J16" s="42">
        <f>IF('Calendario reposición'!$C16="","",IFERROR(VLOOKUP('Calendario reposición'!$C16,'Inventario'!$A$2:$U$101,19,0),""))</f>
        <v/>
      </c>
      <c r="K16" s="42">
        <f>IF('Calendario reposición'!$C16="","",IF('Calendario reposición'!$D16="","",IFERROR('Calendario reposición'!$I16*'Calendario reposición'!$J16,0)))</f>
        <v/>
      </c>
      <c r="L16" s="7">
        <f>IF('Calendario reposición'!$C16="","",IFERROR(VLOOKUP('Calendario reposición'!$C16,'Inventario'!$A$2:$U$101,15,0),""))</f>
        <v/>
      </c>
    </row>
    <row r="17">
      <c r="A17" s="45">
        <f>IF('Calendario reposición'!$C17="","",IFERROR(VLOOKUP('Calendario reposición'!$C17,'Inventario'!$A$2:$U$101,17,0),""))</f>
        <v/>
      </c>
      <c r="B17" s="45">
        <f>IF('Calendario reposición'!$C17="","",IFERROR(VLOOKUP('Calendario reposición'!$C17,'Inventario'!$A$2:$U$101,18,0),""))</f>
        <v/>
      </c>
      <c r="C17" s="2" t="n"/>
      <c r="D17" s="21">
        <f>IF('Calendario reposición'!$C17="","",IFERROR(VLOOKUP('Calendario reposición'!$C17,'Inventario'!$A$2:$U$101,2,0),""))</f>
        <v/>
      </c>
      <c r="E17" s="21">
        <f>IF('Calendario reposición'!$C17="","",IFERROR(VLOOKUP('Calendario reposición'!$C17,'Inventario'!$A$2:$U$101,4,0),""))</f>
        <v/>
      </c>
      <c r="F17" s="21">
        <f>IF('Calendario reposición'!$C17="","",IFERROR(VLOOKUP('Calendario reposición'!$C17,'Inventario'!$A$2:$U$101,6,0),""))</f>
        <v/>
      </c>
      <c r="G17" s="44">
        <f>IF('Calendario reposición'!$C17="","",IFERROR(VLOOKUP('Calendario reposición'!$C17,'Inventario'!$A$2:$U$101,7,0),""))</f>
        <v/>
      </c>
      <c r="H17" s="44">
        <f>IF('Calendario reposición'!$C17="","",IFERROR(VLOOKUP('Calendario reposición'!$C17,'Inventario'!$A$2:$U$101,13,0),""))</f>
        <v/>
      </c>
      <c r="I17" s="44">
        <f>IF('Calendario reposición'!$C17="","",IFERROR(VLOOKUP('Calendario reposición'!$C17,'Inventario'!$A$2:$U$101,14,0),""))</f>
        <v/>
      </c>
      <c r="J17" s="46">
        <f>IF('Calendario reposición'!$C17="","",IFERROR(VLOOKUP('Calendario reposición'!$C17,'Inventario'!$A$2:$U$101,19,0),""))</f>
        <v/>
      </c>
      <c r="K17" s="46">
        <f>IF('Calendario reposición'!$C17="","",IF('Calendario reposición'!$D17="","",IFERROR('Calendario reposición'!$I17*'Calendario reposición'!$J17,0)))</f>
        <v/>
      </c>
      <c r="L17" s="14">
        <f>IF('Calendario reposición'!$C17="","",IFERROR(VLOOKUP('Calendario reposición'!$C17,'Inventario'!$A$2:$U$101,15,0),""))</f>
        <v/>
      </c>
    </row>
    <row r="18">
      <c r="A18" s="40">
        <f>IF('Calendario reposición'!$C18="","",IFERROR(VLOOKUP('Calendario reposición'!$C18,'Inventario'!$A$2:$U$101,17,0),""))</f>
        <v/>
      </c>
      <c r="B18" s="40">
        <f>IF('Calendario reposición'!$C18="","",IFERROR(VLOOKUP('Calendario reposición'!$C18,'Inventario'!$A$2:$U$101,18,0),""))</f>
        <v/>
      </c>
      <c r="C18" s="2" t="n"/>
      <c r="D18" s="19">
        <f>IF('Calendario reposición'!$C18="","",IFERROR(VLOOKUP('Calendario reposición'!$C18,'Inventario'!$A$2:$U$101,2,0),""))</f>
        <v/>
      </c>
      <c r="E18" s="19">
        <f>IF('Calendario reposición'!$C18="","",IFERROR(VLOOKUP('Calendario reposición'!$C18,'Inventario'!$A$2:$U$101,4,0),""))</f>
        <v/>
      </c>
      <c r="F18" s="19">
        <f>IF('Calendario reposición'!$C18="","",IFERROR(VLOOKUP('Calendario reposición'!$C18,'Inventario'!$A$2:$U$101,6,0),""))</f>
        <v/>
      </c>
      <c r="G18" s="38">
        <f>IF('Calendario reposición'!$C18="","",IFERROR(VLOOKUP('Calendario reposición'!$C18,'Inventario'!$A$2:$U$101,7,0),""))</f>
        <v/>
      </c>
      <c r="H18" s="38">
        <f>IF('Calendario reposición'!$C18="","",IFERROR(VLOOKUP('Calendario reposición'!$C18,'Inventario'!$A$2:$U$101,13,0),""))</f>
        <v/>
      </c>
      <c r="I18" s="38">
        <f>IF('Calendario reposición'!$C18="","",IFERROR(VLOOKUP('Calendario reposición'!$C18,'Inventario'!$A$2:$U$101,14,0),""))</f>
        <v/>
      </c>
      <c r="J18" s="42">
        <f>IF('Calendario reposición'!$C18="","",IFERROR(VLOOKUP('Calendario reposición'!$C18,'Inventario'!$A$2:$U$101,19,0),""))</f>
        <v/>
      </c>
      <c r="K18" s="42">
        <f>IF('Calendario reposición'!$C18="","",IF('Calendario reposición'!$D18="","",IFERROR('Calendario reposición'!$I18*'Calendario reposición'!$J18,0)))</f>
        <v/>
      </c>
      <c r="L18" s="7">
        <f>IF('Calendario reposición'!$C18="","",IFERROR(VLOOKUP('Calendario reposición'!$C18,'Inventario'!$A$2:$U$101,15,0),""))</f>
        <v/>
      </c>
    </row>
    <row r="19">
      <c r="A19" s="45">
        <f>IF('Calendario reposición'!$C19="","",IFERROR(VLOOKUP('Calendario reposición'!$C19,'Inventario'!$A$2:$U$101,17,0),""))</f>
        <v/>
      </c>
      <c r="B19" s="45">
        <f>IF('Calendario reposición'!$C19="","",IFERROR(VLOOKUP('Calendario reposición'!$C19,'Inventario'!$A$2:$U$101,18,0),""))</f>
        <v/>
      </c>
      <c r="C19" s="2" t="n"/>
      <c r="D19" s="21">
        <f>IF('Calendario reposición'!$C19="","",IFERROR(VLOOKUP('Calendario reposición'!$C19,'Inventario'!$A$2:$U$101,2,0),""))</f>
        <v/>
      </c>
      <c r="E19" s="21">
        <f>IF('Calendario reposición'!$C19="","",IFERROR(VLOOKUP('Calendario reposición'!$C19,'Inventario'!$A$2:$U$101,4,0),""))</f>
        <v/>
      </c>
      <c r="F19" s="21">
        <f>IF('Calendario reposición'!$C19="","",IFERROR(VLOOKUP('Calendario reposición'!$C19,'Inventario'!$A$2:$U$101,6,0),""))</f>
        <v/>
      </c>
      <c r="G19" s="44">
        <f>IF('Calendario reposición'!$C19="","",IFERROR(VLOOKUP('Calendario reposición'!$C19,'Inventario'!$A$2:$U$101,7,0),""))</f>
        <v/>
      </c>
      <c r="H19" s="44">
        <f>IF('Calendario reposición'!$C19="","",IFERROR(VLOOKUP('Calendario reposición'!$C19,'Inventario'!$A$2:$U$101,13,0),""))</f>
        <v/>
      </c>
      <c r="I19" s="44">
        <f>IF('Calendario reposición'!$C19="","",IFERROR(VLOOKUP('Calendario reposición'!$C19,'Inventario'!$A$2:$U$101,14,0),""))</f>
        <v/>
      </c>
      <c r="J19" s="46">
        <f>IF('Calendario reposición'!$C19="","",IFERROR(VLOOKUP('Calendario reposición'!$C19,'Inventario'!$A$2:$U$101,19,0),""))</f>
        <v/>
      </c>
      <c r="K19" s="46">
        <f>IF('Calendario reposición'!$C19="","",IF('Calendario reposición'!$D19="","",IFERROR('Calendario reposición'!$I19*'Calendario reposición'!$J19,0)))</f>
        <v/>
      </c>
      <c r="L19" s="14">
        <f>IF('Calendario reposición'!$C19="","",IFERROR(VLOOKUP('Calendario reposición'!$C19,'Inventario'!$A$2:$U$101,15,0),""))</f>
        <v/>
      </c>
    </row>
    <row r="20">
      <c r="A20" s="40">
        <f>IF('Calendario reposición'!$C20="","",IFERROR(VLOOKUP('Calendario reposición'!$C20,'Inventario'!$A$2:$U$101,17,0),""))</f>
        <v/>
      </c>
      <c r="B20" s="40">
        <f>IF('Calendario reposición'!$C20="","",IFERROR(VLOOKUP('Calendario reposición'!$C20,'Inventario'!$A$2:$U$101,18,0),""))</f>
        <v/>
      </c>
      <c r="C20" s="2" t="n"/>
      <c r="D20" s="19">
        <f>IF('Calendario reposición'!$C20="","",IFERROR(VLOOKUP('Calendario reposición'!$C20,'Inventario'!$A$2:$U$101,2,0),""))</f>
        <v/>
      </c>
      <c r="E20" s="19">
        <f>IF('Calendario reposición'!$C20="","",IFERROR(VLOOKUP('Calendario reposición'!$C20,'Inventario'!$A$2:$U$101,4,0),""))</f>
        <v/>
      </c>
      <c r="F20" s="19">
        <f>IF('Calendario reposición'!$C20="","",IFERROR(VLOOKUP('Calendario reposición'!$C20,'Inventario'!$A$2:$U$101,6,0),""))</f>
        <v/>
      </c>
      <c r="G20" s="38">
        <f>IF('Calendario reposición'!$C20="","",IFERROR(VLOOKUP('Calendario reposición'!$C20,'Inventario'!$A$2:$U$101,7,0),""))</f>
        <v/>
      </c>
      <c r="H20" s="38">
        <f>IF('Calendario reposición'!$C20="","",IFERROR(VLOOKUP('Calendario reposición'!$C20,'Inventario'!$A$2:$U$101,13,0),""))</f>
        <v/>
      </c>
      <c r="I20" s="38">
        <f>IF('Calendario reposición'!$C20="","",IFERROR(VLOOKUP('Calendario reposición'!$C20,'Inventario'!$A$2:$U$101,14,0),""))</f>
        <v/>
      </c>
      <c r="J20" s="42">
        <f>IF('Calendario reposición'!$C20="","",IFERROR(VLOOKUP('Calendario reposición'!$C20,'Inventario'!$A$2:$U$101,19,0),""))</f>
        <v/>
      </c>
      <c r="K20" s="42">
        <f>IF('Calendario reposición'!$C20="","",IF('Calendario reposición'!$D20="","",IFERROR('Calendario reposición'!$I20*'Calendario reposición'!$J20,0)))</f>
        <v/>
      </c>
      <c r="L20" s="7">
        <f>IF('Calendario reposición'!$C20="","",IFERROR(VLOOKUP('Calendario reposición'!$C20,'Inventario'!$A$2:$U$101,15,0),""))</f>
        <v/>
      </c>
    </row>
    <row r="21">
      <c r="A21" s="45">
        <f>IF('Calendario reposición'!$C21="","",IFERROR(VLOOKUP('Calendario reposición'!$C21,'Inventario'!$A$2:$U$101,17,0),""))</f>
        <v/>
      </c>
      <c r="B21" s="45">
        <f>IF('Calendario reposición'!$C21="","",IFERROR(VLOOKUP('Calendario reposición'!$C21,'Inventario'!$A$2:$U$101,18,0),""))</f>
        <v/>
      </c>
      <c r="C21" s="2" t="n"/>
      <c r="D21" s="21">
        <f>IF('Calendario reposición'!$C21="","",IFERROR(VLOOKUP('Calendario reposición'!$C21,'Inventario'!$A$2:$U$101,2,0),""))</f>
        <v/>
      </c>
      <c r="E21" s="21">
        <f>IF('Calendario reposición'!$C21="","",IFERROR(VLOOKUP('Calendario reposición'!$C21,'Inventario'!$A$2:$U$101,4,0),""))</f>
        <v/>
      </c>
      <c r="F21" s="21">
        <f>IF('Calendario reposición'!$C21="","",IFERROR(VLOOKUP('Calendario reposición'!$C21,'Inventario'!$A$2:$U$101,6,0),""))</f>
        <v/>
      </c>
      <c r="G21" s="44">
        <f>IF('Calendario reposición'!$C21="","",IFERROR(VLOOKUP('Calendario reposición'!$C21,'Inventario'!$A$2:$U$101,7,0),""))</f>
        <v/>
      </c>
      <c r="H21" s="44">
        <f>IF('Calendario reposición'!$C21="","",IFERROR(VLOOKUP('Calendario reposición'!$C21,'Inventario'!$A$2:$U$101,13,0),""))</f>
        <v/>
      </c>
      <c r="I21" s="44">
        <f>IF('Calendario reposición'!$C21="","",IFERROR(VLOOKUP('Calendario reposición'!$C21,'Inventario'!$A$2:$U$101,14,0),""))</f>
        <v/>
      </c>
      <c r="J21" s="46">
        <f>IF('Calendario reposición'!$C21="","",IFERROR(VLOOKUP('Calendario reposición'!$C21,'Inventario'!$A$2:$U$101,19,0),""))</f>
        <v/>
      </c>
      <c r="K21" s="46">
        <f>IF('Calendario reposición'!$C21="","",IF('Calendario reposición'!$D21="","",IFERROR('Calendario reposición'!$I21*'Calendario reposición'!$J21,0)))</f>
        <v/>
      </c>
      <c r="L21" s="14">
        <f>IF('Calendario reposición'!$C21="","",IFERROR(VLOOKUP('Calendario reposición'!$C21,'Inventario'!$A$2:$U$101,15,0),""))</f>
        <v/>
      </c>
    </row>
    <row r="22">
      <c r="A22" s="40">
        <f>IF('Calendario reposición'!$C22="","",IFERROR(VLOOKUP('Calendario reposición'!$C22,'Inventario'!$A$2:$U$101,17,0),""))</f>
        <v/>
      </c>
      <c r="B22" s="40">
        <f>IF('Calendario reposición'!$C22="","",IFERROR(VLOOKUP('Calendario reposición'!$C22,'Inventario'!$A$2:$U$101,18,0),""))</f>
        <v/>
      </c>
      <c r="C22" s="2" t="n"/>
      <c r="D22" s="19">
        <f>IF('Calendario reposición'!$C22="","",IFERROR(VLOOKUP('Calendario reposición'!$C22,'Inventario'!$A$2:$U$101,2,0),""))</f>
        <v/>
      </c>
      <c r="E22" s="19">
        <f>IF('Calendario reposición'!$C22="","",IFERROR(VLOOKUP('Calendario reposición'!$C22,'Inventario'!$A$2:$U$101,4,0),""))</f>
        <v/>
      </c>
      <c r="F22" s="19">
        <f>IF('Calendario reposición'!$C22="","",IFERROR(VLOOKUP('Calendario reposición'!$C22,'Inventario'!$A$2:$U$101,6,0),""))</f>
        <v/>
      </c>
      <c r="G22" s="38">
        <f>IF('Calendario reposición'!$C22="","",IFERROR(VLOOKUP('Calendario reposición'!$C22,'Inventario'!$A$2:$U$101,7,0),""))</f>
        <v/>
      </c>
      <c r="H22" s="38">
        <f>IF('Calendario reposición'!$C22="","",IFERROR(VLOOKUP('Calendario reposición'!$C22,'Inventario'!$A$2:$U$101,13,0),""))</f>
        <v/>
      </c>
      <c r="I22" s="38">
        <f>IF('Calendario reposición'!$C22="","",IFERROR(VLOOKUP('Calendario reposición'!$C22,'Inventario'!$A$2:$U$101,14,0),""))</f>
        <v/>
      </c>
      <c r="J22" s="42">
        <f>IF('Calendario reposición'!$C22="","",IFERROR(VLOOKUP('Calendario reposición'!$C22,'Inventario'!$A$2:$U$101,19,0),""))</f>
        <v/>
      </c>
      <c r="K22" s="42">
        <f>IF('Calendario reposición'!$C22="","",IF('Calendario reposición'!$D22="","",IFERROR('Calendario reposición'!$I22*'Calendario reposición'!$J22,0)))</f>
        <v/>
      </c>
      <c r="L22" s="7">
        <f>IF('Calendario reposición'!$C22="","",IFERROR(VLOOKUP('Calendario reposición'!$C22,'Inventario'!$A$2:$U$101,15,0),""))</f>
        <v/>
      </c>
    </row>
    <row r="23">
      <c r="A23" s="45">
        <f>IF('Calendario reposición'!$C23="","",IFERROR(VLOOKUP('Calendario reposición'!$C23,'Inventario'!$A$2:$U$101,17,0),""))</f>
        <v/>
      </c>
      <c r="B23" s="45">
        <f>IF('Calendario reposición'!$C23="","",IFERROR(VLOOKUP('Calendario reposición'!$C23,'Inventario'!$A$2:$U$101,18,0),""))</f>
        <v/>
      </c>
      <c r="C23" s="2" t="n"/>
      <c r="D23" s="21">
        <f>IF('Calendario reposición'!$C23="","",IFERROR(VLOOKUP('Calendario reposición'!$C23,'Inventario'!$A$2:$U$101,2,0),""))</f>
        <v/>
      </c>
      <c r="E23" s="21">
        <f>IF('Calendario reposición'!$C23="","",IFERROR(VLOOKUP('Calendario reposición'!$C23,'Inventario'!$A$2:$U$101,4,0),""))</f>
        <v/>
      </c>
      <c r="F23" s="21">
        <f>IF('Calendario reposición'!$C23="","",IFERROR(VLOOKUP('Calendario reposición'!$C23,'Inventario'!$A$2:$U$101,6,0),""))</f>
        <v/>
      </c>
      <c r="G23" s="44">
        <f>IF('Calendario reposición'!$C23="","",IFERROR(VLOOKUP('Calendario reposición'!$C23,'Inventario'!$A$2:$U$101,7,0),""))</f>
        <v/>
      </c>
      <c r="H23" s="44">
        <f>IF('Calendario reposición'!$C23="","",IFERROR(VLOOKUP('Calendario reposición'!$C23,'Inventario'!$A$2:$U$101,13,0),""))</f>
        <v/>
      </c>
      <c r="I23" s="44">
        <f>IF('Calendario reposición'!$C23="","",IFERROR(VLOOKUP('Calendario reposición'!$C23,'Inventario'!$A$2:$U$101,14,0),""))</f>
        <v/>
      </c>
      <c r="J23" s="46">
        <f>IF('Calendario reposición'!$C23="","",IFERROR(VLOOKUP('Calendario reposición'!$C23,'Inventario'!$A$2:$U$101,19,0),""))</f>
        <v/>
      </c>
      <c r="K23" s="46">
        <f>IF('Calendario reposición'!$C23="","",IF('Calendario reposición'!$D23="","",IFERROR('Calendario reposición'!$I23*'Calendario reposición'!$J23,0)))</f>
        <v/>
      </c>
      <c r="L23" s="14">
        <f>IF('Calendario reposición'!$C23="","",IFERROR(VLOOKUP('Calendario reposición'!$C23,'Inventario'!$A$2:$U$101,15,0),""))</f>
        <v/>
      </c>
    </row>
    <row r="24">
      <c r="A24" s="40">
        <f>IF('Calendario reposición'!$C24="","",IFERROR(VLOOKUP('Calendario reposición'!$C24,'Inventario'!$A$2:$U$101,17,0),""))</f>
        <v/>
      </c>
      <c r="B24" s="40">
        <f>IF('Calendario reposición'!$C24="","",IFERROR(VLOOKUP('Calendario reposición'!$C24,'Inventario'!$A$2:$U$101,18,0),""))</f>
        <v/>
      </c>
      <c r="C24" s="2" t="n"/>
      <c r="D24" s="19">
        <f>IF('Calendario reposición'!$C24="","",IFERROR(VLOOKUP('Calendario reposición'!$C24,'Inventario'!$A$2:$U$101,2,0),""))</f>
        <v/>
      </c>
      <c r="E24" s="19">
        <f>IF('Calendario reposición'!$C24="","",IFERROR(VLOOKUP('Calendario reposición'!$C24,'Inventario'!$A$2:$U$101,4,0),""))</f>
        <v/>
      </c>
      <c r="F24" s="19">
        <f>IF('Calendario reposición'!$C24="","",IFERROR(VLOOKUP('Calendario reposición'!$C24,'Inventario'!$A$2:$U$101,6,0),""))</f>
        <v/>
      </c>
      <c r="G24" s="38">
        <f>IF('Calendario reposición'!$C24="","",IFERROR(VLOOKUP('Calendario reposición'!$C24,'Inventario'!$A$2:$U$101,7,0),""))</f>
        <v/>
      </c>
      <c r="H24" s="38">
        <f>IF('Calendario reposición'!$C24="","",IFERROR(VLOOKUP('Calendario reposición'!$C24,'Inventario'!$A$2:$U$101,13,0),""))</f>
        <v/>
      </c>
      <c r="I24" s="38">
        <f>IF('Calendario reposición'!$C24="","",IFERROR(VLOOKUP('Calendario reposición'!$C24,'Inventario'!$A$2:$U$101,14,0),""))</f>
        <v/>
      </c>
      <c r="J24" s="42">
        <f>IF('Calendario reposición'!$C24="","",IFERROR(VLOOKUP('Calendario reposición'!$C24,'Inventario'!$A$2:$U$101,19,0),""))</f>
        <v/>
      </c>
      <c r="K24" s="42">
        <f>IF('Calendario reposición'!$C24="","",IF('Calendario reposición'!$D24="","",IFERROR('Calendario reposición'!$I24*'Calendario reposición'!$J24,0)))</f>
        <v/>
      </c>
      <c r="L24" s="7">
        <f>IF('Calendario reposición'!$C24="","",IFERROR(VLOOKUP('Calendario reposición'!$C24,'Inventario'!$A$2:$U$101,15,0),""))</f>
        <v/>
      </c>
    </row>
    <row r="25">
      <c r="A25" s="45">
        <f>IF('Calendario reposición'!$C25="","",IFERROR(VLOOKUP('Calendario reposición'!$C25,'Inventario'!$A$2:$U$101,17,0),""))</f>
        <v/>
      </c>
      <c r="B25" s="45">
        <f>IF('Calendario reposición'!$C25="","",IFERROR(VLOOKUP('Calendario reposición'!$C25,'Inventario'!$A$2:$U$101,18,0),""))</f>
        <v/>
      </c>
      <c r="C25" s="2" t="n"/>
      <c r="D25" s="21">
        <f>IF('Calendario reposición'!$C25="","",IFERROR(VLOOKUP('Calendario reposición'!$C25,'Inventario'!$A$2:$U$101,2,0),""))</f>
        <v/>
      </c>
      <c r="E25" s="21">
        <f>IF('Calendario reposición'!$C25="","",IFERROR(VLOOKUP('Calendario reposición'!$C25,'Inventario'!$A$2:$U$101,4,0),""))</f>
        <v/>
      </c>
      <c r="F25" s="21">
        <f>IF('Calendario reposición'!$C25="","",IFERROR(VLOOKUP('Calendario reposición'!$C25,'Inventario'!$A$2:$U$101,6,0),""))</f>
        <v/>
      </c>
      <c r="G25" s="44">
        <f>IF('Calendario reposición'!$C25="","",IFERROR(VLOOKUP('Calendario reposición'!$C25,'Inventario'!$A$2:$U$101,7,0),""))</f>
        <v/>
      </c>
      <c r="H25" s="44">
        <f>IF('Calendario reposición'!$C25="","",IFERROR(VLOOKUP('Calendario reposición'!$C25,'Inventario'!$A$2:$U$101,13,0),""))</f>
        <v/>
      </c>
      <c r="I25" s="44">
        <f>IF('Calendario reposición'!$C25="","",IFERROR(VLOOKUP('Calendario reposición'!$C25,'Inventario'!$A$2:$U$101,14,0),""))</f>
        <v/>
      </c>
      <c r="J25" s="46">
        <f>IF('Calendario reposición'!$C25="","",IFERROR(VLOOKUP('Calendario reposición'!$C25,'Inventario'!$A$2:$U$101,19,0),""))</f>
        <v/>
      </c>
      <c r="K25" s="46">
        <f>IF('Calendario reposición'!$C25="","",IF('Calendario reposición'!$D25="","",IFERROR('Calendario reposición'!$I25*'Calendario reposición'!$J25,0)))</f>
        <v/>
      </c>
      <c r="L25" s="14">
        <f>IF('Calendario reposición'!$C25="","",IFERROR(VLOOKUP('Calendario reposición'!$C25,'Inventario'!$A$2:$U$101,15,0),""))</f>
        <v/>
      </c>
    </row>
    <row r="26">
      <c r="A26" s="40">
        <f>IF('Calendario reposición'!$C26="","",IFERROR(VLOOKUP('Calendario reposición'!$C26,'Inventario'!$A$2:$U$101,17,0),""))</f>
        <v/>
      </c>
      <c r="B26" s="40">
        <f>IF('Calendario reposición'!$C26="","",IFERROR(VLOOKUP('Calendario reposición'!$C26,'Inventario'!$A$2:$U$101,18,0),""))</f>
        <v/>
      </c>
      <c r="C26" s="2" t="n"/>
      <c r="D26" s="19">
        <f>IF('Calendario reposición'!$C26="","",IFERROR(VLOOKUP('Calendario reposición'!$C26,'Inventario'!$A$2:$U$101,2,0),""))</f>
        <v/>
      </c>
      <c r="E26" s="19">
        <f>IF('Calendario reposición'!$C26="","",IFERROR(VLOOKUP('Calendario reposición'!$C26,'Inventario'!$A$2:$U$101,4,0),""))</f>
        <v/>
      </c>
      <c r="F26" s="19">
        <f>IF('Calendario reposición'!$C26="","",IFERROR(VLOOKUP('Calendario reposición'!$C26,'Inventario'!$A$2:$U$101,6,0),""))</f>
        <v/>
      </c>
      <c r="G26" s="38">
        <f>IF('Calendario reposición'!$C26="","",IFERROR(VLOOKUP('Calendario reposición'!$C26,'Inventario'!$A$2:$U$101,7,0),""))</f>
        <v/>
      </c>
      <c r="H26" s="38">
        <f>IF('Calendario reposición'!$C26="","",IFERROR(VLOOKUP('Calendario reposición'!$C26,'Inventario'!$A$2:$U$101,13,0),""))</f>
        <v/>
      </c>
      <c r="I26" s="38">
        <f>IF('Calendario reposición'!$C26="","",IFERROR(VLOOKUP('Calendario reposición'!$C26,'Inventario'!$A$2:$U$101,14,0),""))</f>
        <v/>
      </c>
      <c r="J26" s="42">
        <f>IF('Calendario reposición'!$C26="","",IFERROR(VLOOKUP('Calendario reposición'!$C26,'Inventario'!$A$2:$U$101,19,0),""))</f>
        <v/>
      </c>
      <c r="K26" s="42">
        <f>IF('Calendario reposición'!$C26="","",IF('Calendario reposición'!$D26="","",IFERROR('Calendario reposición'!$I26*'Calendario reposición'!$J26,0)))</f>
        <v/>
      </c>
      <c r="L26" s="7">
        <f>IF('Calendario reposición'!$C26="","",IFERROR(VLOOKUP('Calendario reposición'!$C26,'Inventario'!$A$2:$U$101,15,0),""))</f>
        <v/>
      </c>
    </row>
    <row r="27">
      <c r="A27" s="45">
        <f>IF('Calendario reposición'!$C27="","",IFERROR(VLOOKUP('Calendario reposición'!$C27,'Inventario'!$A$2:$U$101,17,0),""))</f>
        <v/>
      </c>
      <c r="B27" s="45">
        <f>IF('Calendario reposición'!$C27="","",IFERROR(VLOOKUP('Calendario reposición'!$C27,'Inventario'!$A$2:$U$101,18,0),""))</f>
        <v/>
      </c>
      <c r="C27" s="2" t="n"/>
      <c r="D27" s="21">
        <f>IF('Calendario reposición'!$C27="","",IFERROR(VLOOKUP('Calendario reposición'!$C27,'Inventario'!$A$2:$U$101,2,0),""))</f>
        <v/>
      </c>
      <c r="E27" s="21">
        <f>IF('Calendario reposición'!$C27="","",IFERROR(VLOOKUP('Calendario reposición'!$C27,'Inventario'!$A$2:$U$101,4,0),""))</f>
        <v/>
      </c>
      <c r="F27" s="21">
        <f>IF('Calendario reposición'!$C27="","",IFERROR(VLOOKUP('Calendario reposición'!$C27,'Inventario'!$A$2:$U$101,6,0),""))</f>
        <v/>
      </c>
      <c r="G27" s="44">
        <f>IF('Calendario reposición'!$C27="","",IFERROR(VLOOKUP('Calendario reposición'!$C27,'Inventario'!$A$2:$U$101,7,0),""))</f>
        <v/>
      </c>
      <c r="H27" s="44">
        <f>IF('Calendario reposición'!$C27="","",IFERROR(VLOOKUP('Calendario reposición'!$C27,'Inventario'!$A$2:$U$101,13,0),""))</f>
        <v/>
      </c>
      <c r="I27" s="44">
        <f>IF('Calendario reposición'!$C27="","",IFERROR(VLOOKUP('Calendario reposición'!$C27,'Inventario'!$A$2:$U$101,14,0),""))</f>
        <v/>
      </c>
      <c r="J27" s="46">
        <f>IF('Calendario reposición'!$C27="","",IFERROR(VLOOKUP('Calendario reposición'!$C27,'Inventario'!$A$2:$U$101,19,0),""))</f>
        <v/>
      </c>
      <c r="K27" s="46">
        <f>IF('Calendario reposición'!$C27="","",IF('Calendario reposición'!$D27="","",IFERROR('Calendario reposición'!$I27*'Calendario reposición'!$J27,0)))</f>
        <v/>
      </c>
      <c r="L27" s="14">
        <f>IF('Calendario reposición'!$C27="","",IFERROR(VLOOKUP('Calendario reposición'!$C27,'Inventario'!$A$2:$U$101,15,0),""))</f>
        <v/>
      </c>
    </row>
    <row r="28">
      <c r="A28" s="40">
        <f>IF('Calendario reposición'!$C28="","",IFERROR(VLOOKUP('Calendario reposición'!$C28,'Inventario'!$A$2:$U$101,17,0),""))</f>
        <v/>
      </c>
      <c r="B28" s="40">
        <f>IF('Calendario reposición'!$C28="","",IFERROR(VLOOKUP('Calendario reposición'!$C28,'Inventario'!$A$2:$U$101,18,0),""))</f>
        <v/>
      </c>
      <c r="C28" s="2" t="n"/>
      <c r="D28" s="19">
        <f>IF('Calendario reposición'!$C28="","",IFERROR(VLOOKUP('Calendario reposición'!$C28,'Inventario'!$A$2:$U$101,2,0),""))</f>
        <v/>
      </c>
      <c r="E28" s="19">
        <f>IF('Calendario reposición'!$C28="","",IFERROR(VLOOKUP('Calendario reposición'!$C28,'Inventario'!$A$2:$U$101,4,0),""))</f>
        <v/>
      </c>
      <c r="F28" s="19">
        <f>IF('Calendario reposición'!$C28="","",IFERROR(VLOOKUP('Calendario reposición'!$C28,'Inventario'!$A$2:$U$101,6,0),""))</f>
        <v/>
      </c>
      <c r="G28" s="38">
        <f>IF('Calendario reposición'!$C28="","",IFERROR(VLOOKUP('Calendario reposición'!$C28,'Inventario'!$A$2:$U$101,7,0),""))</f>
        <v/>
      </c>
      <c r="H28" s="38">
        <f>IF('Calendario reposición'!$C28="","",IFERROR(VLOOKUP('Calendario reposición'!$C28,'Inventario'!$A$2:$U$101,13,0),""))</f>
        <v/>
      </c>
      <c r="I28" s="38">
        <f>IF('Calendario reposición'!$C28="","",IFERROR(VLOOKUP('Calendario reposición'!$C28,'Inventario'!$A$2:$U$101,14,0),""))</f>
        <v/>
      </c>
      <c r="J28" s="42">
        <f>IF('Calendario reposición'!$C28="","",IFERROR(VLOOKUP('Calendario reposición'!$C28,'Inventario'!$A$2:$U$101,19,0),""))</f>
        <v/>
      </c>
      <c r="K28" s="42">
        <f>IF('Calendario reposición'!$C28="","",IF('Calendario reposición'!$D28="","",IFERROR('Calendario reposición'!$I28*'Calendario reposición'!$J28,0)))</f>
        <v/>
      </c>
      <c r="L28" s="7">
        <f>IF('Calendario reposición'!$C28="","",IFERROR(VLOOKUP('Calendario reposición'!$C28,'Inventario'!$A$2:$U$101,15,0),""))</f>
        <v/>
      </c>
    </row>
    <row r="29">
      <c r="A29" s="45">
        <f>IF('Calendario reposición'!$C29="","",IFERROR(VLOOKUP('Calendario reposición'!$C29,'Inventario'!$A$2:$U$101,17,0),""))</f>
        <v/>
      </c>
      <c r="B29" s="45">
        <f>IF('Calendario reposición'!$C29="","",IFERROR(VLOOKUP('Calendario reposición'!$C29,'Inventario'!$A$2:$U$101,18,0),""))</f>
        <v/>
      </c>
      <c r="C29" s="2" t="n"/>
      <c r="D29" s="21">
        <f>IF('Calendario reposición'!$C29="","",IFERROR(VLOOKUP('Calendario reposición'!$C29,'Inventario'!$A$2:$U$101,2,0),""))</f>
        <v/>
      </c>
      <c r="E29" s="21">
        <f>IF('Calendario reposición'!$C29="","",IFERROR(VLOOKUP('Calendario reposición'!$C29,'Inventario'!$A$2:$U$101,4,0),""))</f>
        <v/>
      </c>
      <c r="F29" s="21">
        <f>IF('Calendario reposición'!$C29="","",IFERROR(VLOOKUP('Calendario reposición'!$C29,'Inventario'!$A$2:$U$101,6,0),""))</f>
        <v/>
      </c>
      <c r="G29" s="44">
        <f>IF('Calendario reposición'!$C29="","",IFERROR(VLOOKUP('Calendario reposición'!$C29,'Inventario'!$A$2:$U$101,7,0),""))</f>
        <v/>
      </c>
      <c r="H29" s="44">
        <f>IF('Calendario reposición'!$C29="","",IFERROR(VLOOKUP('Calendario reposición'!$C29,'Inventario'!$A$2:$U$101,13,0),""))</f>
        <v/>
      </c>
      <c r="I29" s="44">
        <f>IF('Calendario reposición'!$C29="","",IFERROR(VLOOKUP('Calendario reposición'!$C29,'Inventario'!$A$2:$U$101,14,0),""))</f>
        <v/>
      </c>
      <c r="J29" s="46">
        <f>IF('Calendario reposición'!$C29="","",IFERROR(VLOOKUP('Calendario reposición'!$C29,'Inventario'!$A$2:$U$101,19,0),""))</f>
        <v/>
      </c>
      <c r="K29" s="46">
        <f>IF('Calendario reposición'!$C29="","",IF('Calendario reposición'!$D29="","",IFERROR('Calendario reposición'!$I29*'Calendario reposición'!$J29,0)))</f>
        <v/>
      </c>
      <c r="L29" s="14">
        <f>IF('Calendario reposición'!$C29="","",IFERROR(VLOOKUP('Calendario reposición'!$C29,'Inventario'!$A$2:$U$101,15,0),""))</f>
        <v/>
      </c>
    </row>
    <row r="30">
      <c r="A30" s="40">
        <f>IF('Calendario reposición'!$C30="","",IFERROR(VLOOKUP('Calendario reposición'!$C30,'Inventario'!$A$2:$U$101,17,0),""))</f>
        <v/>
      </c>
      <c r="B30" s="40">
        <f>IF('Calendario reposición'!$C30="","",IFERROR(VLOOKUP('Calendario reposición'!$C30,'Inventario'!$A$2:$U$101,18,0),""))</f>
        <v/>
      </c>
      <c r="C30" s="2" t="n"/>
      <c r="D30" s="19">
        <f>IF('Calendario reposición'!$C30="","",IFERROR(VLOOKUP('Calendario reposición'!$C30,'Inventario'!$A$2:$U$101,2,0),""))</f>
        <v/>
      </c>
      <c r="E30" s="19">
        <f>IF('Calendario reposición'!$C30="","",IFERROR(VLOOKUP('Calendario reposición'!$C30,'Inventario'!$A$2:$U$101,4,0),""))</f>
        <v/>
      </c>
      <c r="F30" s="19">
        <f>IF('Calendario reposición'!$C30="","",IFERROR(VLOOKUP('Calendario reposición'!$C30,'Inventario'!$A$2:$U$101,6,0),""))</f>
        <v/>
      </c>
      <c r="G30" s="38">
        <f>IF('Calendario reposición'!$C30="","",IFERROR(VLOOKUP('Calendario reposición'!$C30,'Inventario'!$A$2:$U$101,7,0),""))</f>
        <v/>
      </c>
      <c r="H30" s="38">
        <f>IF('Calendario reposición'!$C30="","",IFERROR(VLOOKUP('Calendario reposición'!$C30,'Inventario'!$A$2:$U$101,13,0),""))</f>
        <v/>
      </c>
      <c r="I30" s="38">
        <f>IF('Calendario reposición'!$C30="","",IFERROR(VLOOKUP('Calendario reposición'!$C30,'Inventario'!$A$2:$U$101,14,0),""))</f>
        <v/>
      </c>
      <c r="J30" s="42">
        <f>IF('Calendario reposición'!$C30="","",IFERROR(VLOOKUP('Calendario reposición'!$C30,'Inventario'!$A$2:$U$101,19,0),""))</f>
        <v/>
      </c>
      <c r="K30" s="42">
        <f>IF('Calendario reposición'!$C30="","",IF('Calendario reposición'!$D30="","",IFERROR('Calendario reposición'!$I30*'Calendario reposición'!$J30,0)))</f>
        <v/>
      </c>
      <c r="L30" s="7">
        <f>IF('Calendario reposición'!$C30="","",IFERROR(VLOOKUP('Calendario reposición'!$C30,'Inventario'!$A$2:$U$101,15,0),""))</f>
        <v/>
      </c>
    </row>
    <row r="31">
      <c r="A31" s="45">
        <f>IF('Calendario reposición'!$C31="","",IFERROR(VLOOKUP('Calendario reposición'!$C31,'Inventario'!$A$2:$U$101,17,0),""))</f>
        <v/>
      </c>
      <c r="B31" s="45">
        <f>IF('Calendario reposición'!$C31="","",IFERROR(VLOOKUP('Calendario reposición'!$C31,'Inventario'!$A$2:$U$101,18,0),""))</f>
        <v/>
      </c>
      <c r="C31" s="2" t="n"/>
      <c r="D31" s="21">
        <f>IF('Calendario reposición'!$C31="","",IFERROR(VLOOKUP('Calendario reposición'!$C31,'Inventario'!$A$2:$U$101,2,0),""))</f>
        <v/>
      </c>
      <c r="E31" s="21">
        <f>IF('Calendario reposición'!$C31="","",IFERROR(VLOOKUP('Calendario reposición'!$C31,'Inventario'!$A$2:$U$101,4,0),""))</f>
        <v/>
      </c>
      <c r="F31" s="21">
        <f>IF('Calendario reposición'!$C31="","",IFERROR(VLOOKUP('Calendario reposición'!$C31,'Inventario'!$A$2:$U$101,6,0),""))</f>
        <v/>
      </c>
      <c r="G31" s="44">
        <f>IF('Calendario reposición'!$C31="","",IFERROR(VLOOKUP('Calendario reposición'!$C31,'Inventario'!$A$2:$U$101,7,0),""))</f>
        <v/>
      </c>
      <c r="H31" s="44">
        <f>IF('Calendario reposición'!$C31="","",IFERROR(VLOOKUP('Calendario reposición'!$C31,'Inventario'!$A$2:$U$101,13,0),""))</f>
        <v/>
      </c>
      <c r="I31" s="44">
        <f>IF('Calendario reposición'!$C31="","",IFERROR(VLOOKUP('Calendario reposición'!$C31,'Inventario'!$A$2:$U$101,14,0),""))</f>
        <v/>
      </c>
      <c r="J31" s="46">
        <f>IF('Calendario reposición'!$C31="","",IFERROR(VLOOKUP('Calendario reposición'!$C31,'Inventario'!$A$2:$U$101,19,0),""))</f>
        <v/>
      </c>
      <c r="K31" s="46">
        <f>IF('Calendario reposición'!$C31="","",IF('Calendario reposición'!$D31="","",IFERROR('Calendario reposición'!$I31*'Calendario reposición'!$J31,0)))</f>
        <v/>
      </c>
      <c r="L31" s="14">
        <f>IF('Calendario reposición'!$C31="","",IFERROR(VLOOKUP('Calendario reposición'!$C31,'Inventario'!$A$2:$U$101,15,0),""))</f>
        <v/>
      </c>
    </row>
    <row r="32">
      <c r="A32" s="40">
        <f>IF('Calendario reposición'!$C32="","",IFERROR(VLOOKUP('Calendario reposición'!$C32,'Inventario'!$A$2:$U$101,17,0),""))</f>
        <v/>
      </c>
      <c r="B32" s="40">
        <f>IF('Calendario reposición'!$C32="","",IFERROR(VLOOKUP('Calendario reposición'!$C32,'Inventario'!$A$2:$U$101,18,0),""))</f>
        <v/>
      </c>
      <c r="C32" s="2" t="n"/>
      <c r="D32" s="19">
        <f>IF('Calendario reposición'!$C32="","",IFERROR(VLOOKUP('Calendario reposición'!$C32,'Inventario'!$A$2:$U$101,2,0),""))</f>
        <v/>
      </c>
      <c r="E32" s="19">
        <f>IF('Calendario reposición'!$C32="","",IFERROR(VLOOKUP('Calendario reposición'!$C32,'Inventario'!$A$2:$U$101,4,0),""))</f>
        <v/>
      </c>
      <c r="F32" s="19">
        <f>IF('Calendario reposición'!$C32="","",IFERROR(VLOOKUP('Calendario reposición'!$C32,'Inventario'!$A$2:$U$101,6,0),""))</f>
        <v/>
      </c>
      <c r="G32" s="38">
        <f>IF('Calendario reposición'!$C32="","",IFERROR(VLOOKUP('Calendario reposición'!$C32,'Inventario'!$A$2:$U$101,7,0),""))</f>
        <v/>
      </c>
      <c r="H32" s="38">
        <f>IF('Calendario reposición'!$C32="","",IFERROR(VLOOKUP('Calendario reposición'!$C32,'Inventario'!$A$2:$U$101,13,0),""))</f>
        <v/>
      </c>
      <c r="I32" s="38">
        <f>IF('Calendario reposición'!$C32="","",IFERROR(VLOOKUP('Calendario reposición'!$C32,'Inventario'!$A$2:$U$101,14,0),""))</f>
        <v/>
      </c>
      <c r="J32" s="42">
        <f>IF('Calendario reposición'!$C32="","",IFERROR(VLOOKUP('Calendario reposición'!$C32,'Inventario'!$A$2:$U$101,19,0),""))</f>
        <v/>
      </c>
      <c r="K32" s="42">
        <f>IF('Calendario reposición'!$C32="","",IF('Calendario reposición'!$D32="","",IFERROR('Calendario reposición'!$I32*'Calendario reposición'!$J32,0)))</f>
        <v/>
      </c>
      <c r="L32" s="7">
        <f>IF('Calendario reposición'!$C32="","",IFERROR(VLOOKUP('Calendario reposición'!$C32,'Inventario'!$A$2:$U$101,15,0),""))</f>
        <v/>
      </c>
    </row>
    <row r="33">
      <c r="A33" s="45">
        <f>IF('Calendario reposición'!$C33="","",IFERROR(VLOOKUP('Calendario reposición'!$C33,'Inventario'!$A$2:$U$101,17,0),""))</f>
        <v/>
      </c>
      <c r="B33" s="45">
        <f>IF('Calendario reposición'!$C33="","",IFERROR(VLOOKUP('Calendario reposición'!$C33,'Inventario'!$A$2:$U$101,18,0),""))</f>
        <v/>
      </c>
      <c r="C33" s="2" t="n"/>
      <c r="D33" s="21">
        <f>IF('Calendario reposición'!$C33="","",IFERROR(VLOOKUP('Calendario reposición'!$C33,'Inventario'!$A$2:$U$101,2,0),""))</f>
        <v/>
      </c>
      <c r="E33" s="21">
        <f>IF('Calendario reposición'!$C33="","",IFERROR(VLOOKUP('Calendario reposición'!$C33,'Inventario'!$A$2:$U$101,4,0),""))</f>
        <v/>
      </c>
      <c r="F33" s="21">
        <f>IF('Calendario reposición'!$C33="","",IFERROR(VLOOKUP('Calendario reposición'!$C33,'Inventario'!$A$2:$U$101,6,0),""))</f>
        <v/>
      </c>
      <c r="G33" s="44">
        <f>IF('Calendario reposición'!$C33="","",IFERROR(VLOOKUP('Calendario reposición'!$C33,'Inventario'!$A$2:$U$101,7,0),""))</f>
        <v/>
      </c>
      <c r="H33" s="44">
        <f>IF('Calendario reposición'!$C33="","",IFERROR(VLOOKUP('Calendario reposición'!$C33,'Inventario'!$A$2:$U$101,13,0),""))</f>
        <v/>
      </c>
      <c r="I33" s="44">
        <f>IF('Calendario reposición'!$C33="","",IFERROR(VLOOKUP('Calendario reposición'!$C33,'Inventario'!$A$2:$U$101,14,0),""))</f>
        <v/>
      </c>
      <c r="J33" s="46">
        <f>IF('Calendario reposición'!$C33="","",IFERROR(VLOOKUP('Calendario reposición'!$C33,'Inventario'!$A$2:$U$101,19,0),""))</f>
        <v/>
      </c>
      <c r="K33" s="46">
        <f>IF('Calendario reposición'!$C33="","",IF('Calendario reposición'!$D33="","",IFERROR('Calendario reposición'!$I33*'Calendario reposición'!$J33,0)))</f>
        <v/>
      </c>
      <c r="L33" s="14">
        <f>IF('Calendario reposición'!$C33="","",IFERROR(VLOOKUP('Calendario reposición'!$C33,'Inventario'!$A$2:$U$101,15,0),""))</f>
        <v/>
      </c>
    </row>
    <row r="34">
      <c r="A34" s="40">
        <f>IF('Calendario reposición'!$C34="","",IFERROR(VLOOKUP('Calendario reposición'!$C34,'Inventario'!$A$2:$U$101,17,0),""))</f>
        <v/>
      </c>
      <c r="B34" s="40">
        <f>IF('Calendario reposición'!$C34="","",IFERROR(VLOOKUP('Calendario reposición'!$C34,'Inventario'!$A$2:$U$101,18,0),""))</f>
        <v/>
      </c>
      <c r="C34" s="2" t="n"/>
      <c r="D34" s="19">
        <f>IF('Calendario reposición'!$C34="","",IFERROR(VLOOKUP('Calendario reposición'!$C34,'Inventario'!$A$2:$U$101,2,0),""))</f>
        <v/>
      </c>
      <c r="E34" s="19">
        <f>IF('Calendario reposición'!$C34="","",IFERROR(VLOOKUP('Calendario reposición'!$C34,'Inventario'!$A$2:$U$101,4,0),""))</f>
        <v/>
      </c>
      <c r="F34" s="19">
        <f>IF('Calendario reposición'!$C34="","",IFERROR(VLOOKUP('Calendario reposición'!$C34,'Inventario'!$A$2:$U$101,6,0),""))</f>
        <v/>
      </c>
      <c r="G34" s="38">
        <f>IF('Calendario reposición'!$C34="","",IFERROR(VLOOKUP('Calendario reposición'!$C34,'Inventario'!$A$2:$U$101,7,0),""))</f>
        <v/>
      </c>
      <c r="H34" s="38">
        <f>IF('Calendario reposición'!$C34="","",IFERROR(VLOOKUP('Calendario reposición'!$C34,'Inventario'!$A$2:$U$101,13,0),""))</f>
        <v/>
      </c>
      <c r="I34" s="38">
        <f>IF('Calendario reposición'!$C34="","",IFERROR(VLOOKUP('Calendario reposición'!$C34,'Inventario'!$A$2:$U$101,14,0),""))</f>
        <v/>
      </c>
      <c r="J34" s="42">
        <f>IF('Calendario reposición'!$C34="","",IFERROR(VLOOKUP('Calendario reposición'!$C34,'Inventario'!$A$2:$U$101,19,0),""))</f>
        <v/>
      </c>
      <c r="K34" s="42">
        <f>IF('Calendario reposición'!$C34="","",IF('Calendario reposición'!$D34="","",IFERROR('Calendario reposición'!$I34*'Calendario reposición'!$J34,0)))</f>
        <v/>
      </c>
      <c r="L34" s="7">
        <f>IF('Calendario reposición'!$C34="","",IFERROR(VLOOKUP('Calendario reposición'!$C34,'Inventario'!$A$2:$U$101,15,0),""))</f>
        <v/>
      </c>
    </row>
    <row r="35">
      <c r="A35" s="45">
        <f>IF('Calendario reposición'!$C35="","",IFERROR(VLOOKUP('Calendario reposición'!$C35,'Inventario'!$A$2:$U$101,17,0),""))</f>
        <v/>
      </c>
      <c r="B35" s="45">
        <f>IF('Calendario reposición'!$C35="","",IFERROR(VLOOKUP('Calendario reposición'!$C35,'Inventario'!$A$2:$U$101,18,0),""))</f>
        <v/>
      </c>
      <c r="C35" s="2" t="n"/>
      <c r="D35" s="21">
        <f>IF('Calendario reposición'!$C35="","",IFERROR(VLOOKUP('Calendario reposición'!$C35,'Inventario'!$A$2:$U$101,2,0),""))</f>
        <v/>
      </c>
      <c r="E35" s="21">
        <f>IF('Calendario reposición'!$C35="","",IFERROR(VLOOKUP('Calendario reposición'!$C35,'Inventario'!$A$2:$U$101,4,0),""))</f>
        <v/>
      </c>
      <c r="F35" s="21">
        <f>IF('Calendario reposición'!$C35="","",IFERROR(VLOOKUP('Calendario reposición'!$C35,'Inventario'!$A$2:$U$101,6,0),""))</f>
        <v/>
      </c>
      <c r="G35" s="44">
        <f>IF('Calendario reposición'!$C35="","",IFERROR(VLOOKUP('Calendario reposición'!$C35,'Inventario'!$A$2:$U$101,7,0),""))</f>
        <v/>
      </c>
      <c r="H35" s="44">
        <f>IF('Calendario reposición'!$C35="","",IFERROR(VLOOKUP('Calendario reposición'!$C35,'Inventario'!$A$2:$U$101,13,0),""))</f>
        <v/>
      </c>
      <c r="I35" s="44">
        <f>IF('Calendario reposición'!$C35="","",IFERROR(VLOOKUP('Calendario reposición'!$C35,'Inventario'!$A$2:$U$101,14,0),""))</f>
        <v/>
      </c>
      <c r="J35" s="46">
        <f>IF('Calendario reposición'!$C35="","",IFERROR(VLOOKUP('Calendario reposición'!$C35,'Inventario'!$A$2:$U$101,19,0),""))</f>
        <v/>
      </c>
      <c r="K35" s="46">
        <f>IF('Calendario reposición'!$C35="","",IF('Calendario reposición'!$D35="","",IFERROR('Calendario reposición'!$I35*'Calendario reposición'!$J35,0)))</f>
        <v/>
      </c>
      <c r="L35" s="14">
        <f>IF('Calendario reposición'!$C35="","",IFERROR(VLOOKUP('Calendario reposición'!$C35,'Inventario'!$A$2:$U$101,15,0),""))</f>
        <v/>
      </c>
    </row>
    <row r="36">
      <c r="A36" s="40">
        <f>IF('Calendario reposición'!$C36="","",IFERROR(VLOOKUP('Calendario reposición'!$C36,'Inventario'!$A$2:$U$101,17,0),""))</f>
        <v/>
      </c>
      <c r="B36" s="40">
        <f>IF('Calendario reposición'!$C36="","",IFERROR(VLOOKUP('Calendario reposición'!$C36,'Inventario'!$A$2:$U$101,18,0),""))</f>
        <v/>
      </c>
      <c r="C36" s="2" t="n"/>
      <c r="D36" s="19">
        <f>IF('Calendario reposición'!$C36="","",IFERROR(VLOOKUP('Calendario reposición'!$C36,'Inventario'!$A$2:$U$101,2,0),""))</f>
        <v/>
      </c>
      <c r="E36" s="19">
        <f>IF('Calendario reposición'!$C36="","",IFERROR(VLOOKUP('Calendario reposición'!$C36,'Inventario'!$A$2:$U$101,4,0),""))</f>
        <v/>
      </c>
      <c r="F36" s="19">
        <f>IF('Calendario reposición'!$C36="","",IFERROR(VLOOKUP('Calendario reposición'!$C36,'Inventario'!$A$2:$U$101,6,0),""))</f>
        <v/>
      </c>
      <c r="G36" s="38">
        <f>IF('Calendario reposición'!$C36="","",IFERROR(VLOOKUP('Calendario reposición'!$C36,'Inventario'!$A$2:$U$101,7,0),""))</f>
        <v/>
      </c>
      <c r="H36" s="38">
        <f>IF('Calendario reposición'!$C36="","",IFERROR(VLOOKUP('Calendario reposición'!$C36,'Inventario'!$A$2:$U$101,13,0),""))</f>
        <v/>
      </c>
      <c r="I36" s="38">
        <f>IF('Calendario reposición'!$C36="","",IFERROR(VLOOKUP('Calendario reposición'!$C36,'Inventario'!$A$2:$U$101,14,0),""))</f>
        <v/>
      </c>
      <c r="J36" s="42">
        <f>IF('Calendario reposición'!$C36="","",IFERROR(VLOOKUP('Calendario reposición'!$C36,'Inventario'!$A$2:$U$101,19,0),""))</f>
        <v/>
      </c>
      <c r="K36" s="42">
        <f>IF('Calendario reposición'!$C36="","",IF('Calendario reposición'!$D36="","",IFERROR('Calendario reposición'!$I36*'Calendario reposición'!$J36,0)))</f>
        <v/>
      </c>
      <c r="L36" s="7">
        <f>IF('Calendario reposición'!$C36="","",IFERROR(VLOOKUP('Calendario reposición'!$C36,'Inventario'!$A$2:$U$101,15,0),""))</f>
        <v/>
      </c>
    </row>
    <row r="37">
      <c r="A37" s="45">
        <f>IF('Calendario reposición'!$C37="","",IFERROR(VLOOKUP('Calendario reposición'!$C37,'Inventario'!$A$2:$U$101,17,0),""))</f>
        <v/>
      </c>
      <c r="B37" s="45">
        <f>IF('Calendario reposición'!$C37="","",IFERROR(VLOOKUP('Calendario reposición'!$C37,'Inventario'!$A$2:$U$101,18,0),""))</f>
        <v/>
      </c>
      <c r="C37" s="2" t="n"/>
      <c r="D37" s="21">
        <f>IF('Calendario reposición'!$C37="","",IFERROR(VLOOKUP('Calendario reposición'!$C37,'Inventario'!$A$2:$U$101,2,0),""))</f>
        <v/>
      </c>
      <c r="E37" s="21">
        <f>IF('Calendario reposición'!$C37="","",IFERROR(VLOOKUP('Calendario reposición'!$C37,'Inventario'!$A$2:$U$101,4,0),""))</f>
        <v/>
      </c>
      <c r="F37" s="21">
        <f>IF('Calendario reposición'!$C37="","",IFERROR(VLOOKUP('Calendario reposición'!$C37,'Inventario'!$A$2:$U$101,6,0),""))</f>
        <v/>
      </c>
      <c r="G37" s="44">
        <f>IF('Calendario reposición'!$C37="","",IFERROR(VLOOKUP('Calendario reposición'!$C37,'Inventario'!$A$2:$U$101,7,0),""))</f>
        <v/>
      </c>
      <c r="H37" s="44">
        <f>IF('Calendario reposición'!$C37="","",IFERROR(VLOOKUP('Calendario reposición'!$C37,'Inventario'!$A$2:$U$101,13,0),""))</f>
        <v/>
      </c>
      <c r="I37" s="44">
        <f>IF('Calendario reposición'!$C37="","",IFERROR(VLOOKUP('Calendario reposición'!$C37,'Inventario'!$A$2:$U$101,14,0),""))</f>
        <v/>
      </c>
      <c r="J37" s="46">
        <f>IF('Calendario reposición'!$C37="","",IFERROR(VLOOKUP('Calendario reposición'!$C37,'Inventario'!$A$2:$U$101,19,0),""))</f>
        <v/>
      </c>
      <c r="K37" s="46">
        <f>IF('Calendario reposición'!$C37="","",IF('Calendario reposición'!$D37="","",IFERROR('Calendario reposición'!$I37*'Calendario reposición'!$J37,0)))</f>
        <v/>
      </c>
      <c r="L37" s="14">
        <f>IF('Calendario reposición'!$C37="","",IFERROR(VLOOKUP('Calendario reposición'!$C37,'Inventario'!$A$2:$U$101,15,0),""))</f>
        <v/>
      </c>
    </row>
    <row r="38">
      <c r="A38" s="40">
        <f>IF('Calendario reposición'!$C38="","",IFERROR(VLOOKUP('Calendario reposición'!$C38,'Inventario'!$A$2:$U$101,17,0),""))</f>
        <v/>
      </c>
      <c r="B38" s="40">
        <f>IF('Calendario reposición'!$C38="","",IFERROR(VLOOKUP('Calendario reposición'!$C38,'Inventario'!$A$2:$U$101,18,0),""))</f>
        <v/>
      </c>
      <c r="C38" s="2" t="n"/>
      <c r="D38" s="19">
        <f>IF('Calendario reposición'!$C38="","",IFERROR(VLOOKUP('Calendario reposición'!$C38,'Inventario'!$A$2:$U$101,2,0),""))</f>
        <v/>
      </c>
      <c r="E38" s="19">
        <f>IF('Calendario reposición'!$C38="","",IFERROR(VLOOKUP('Calendario reposición'!$C38,'Inventario'!$A$2:$U$101,4,0),""))</f>
        <v/>
      </c>
      <c r="F38" s="19">
        <f>IF('Calendario reposición'!$C38="","",IFERROR(VLOOKUP('Calendario reposición'!$C38,'Inventario'!$A$2:$U$101,6,0),""))</f>
        <v/>
      </c>
      <c r="G38" s="38">
        <f>IF('Calendario reposición'!$C38="","",IFERROR(VLOOKUP('Calendario reposición'!$C38,'Inventario'!$A$2:$U$101,7,0),""))</f>
        <v/>
      </c>
      <c r="H38" s="38">
        <f>IF('Calendario reposición'!$C38="","",IFERROR(VLOOKUP('Calendario reposición'!$C38,'Inventario'!$A$2:$U$101,13,0),""))</f>
        <v/>
      </c>
      <c r="I38" s="38">
        <f>IF('Calendario reposición'!$C38="","",IFERROR(VLOOKUP('Calendario reposición'!$C38,'Inventario'!$A$2:$U$101,14,0),""))</f>
        <v/>
      </c>
      <c r="J38" s="42">
        <f>IF('Calendario reposición'!$C38="","",IFERROR(VLOOKUP('Calendario reposición'!$C38,'Inventario'!$A$2:$U$101,19,0),""))</f>
        <v/>
      </c>
      <c r="K38" s="42">
        <f>IF('Calendario reposición'!$C38="","",IF('Calendario reposición'!$D38="","",IFERROR('Calendario reposición'!$I38*'Calendario reposición'!$J38,0)))</f>
        <v/>
      </c>
      <c r="L38" s="7">
        <f>IF('Calendario reposición'!$C38="","",IFERROR(VLOOKUP('Calendario reposición'!$C38,'Inventario'!$A$2:$U$101,15,0),""))</f>
        <v/>
      </c>
    </row>
    <row r="39">
      <c r="A39" s="45">
        <f>IF('Calendario reposición'!$C39="","",IFERROR(VLOOKUP('Calendario reposición'!$C39,'Inventario'!$A$2:$U$101,17,0),""))</f>
        <v/>
      </c>
      <c r="B39" s="45">
        <f>IF('Calendario reposición'!$C39="","",IFERROR(VLOOKUP('Calendario reposición'!$C39,'Inventario'!$A$2:$U$101,18,0),""))</f>
        <v/>
      </c>
      <c r="C39" s="2" t="n"/>
      <c r="D39" s="21">
        <f>IF('Calendario reposición'!$C39="","",IFERROR(VLOOKUP('Calendario reposición'!$C39,'Inventario'!$A$2:$U$101,2,0),""))</f>
        <v/>
      </c>
      <c r="E39" s="21">
        <f>IF('Calendario reposición'!$C39="","",IFERROR(VLOOKUP('Calendario reposición'!$C39,'Inventario'!$A$2:$U$101,4,0),""))</f>
        <v/>
      </c>
      <c r="F39" s="21">
        <f>IF('Calendario reposición'!$C39="","",IFERROR(VLOOKUP('Calendario reposición'!$C39,'Inventario'!$A$2:$U$101,6,0),""))</f>
        <v/>
      </c>
      <c r="G39" s="44">
        <f>IF('Calendario reposición'!$C39="","",IFERROR(VLOOKUP('Calendario reposición'!$C39,'Inventario'!$A$2:$U$101,7,0),""))</f>
        <v/>
      </c>
      <c r="H39" s="44">
        <f>IF('Calendario reposición'!$C39="","",IFERROR(VLOOKUP('Calendario reposición'!$C39,'Inventario'!$A$2:$U$101,13,0),""))</f>
        <v/>
      </c>
      <c r="I39" s="44">
        <f>IF('Calendario reposición'!$C39="","",IFERROR(VLOOKUP('Calendario reposición'!$C39,'Inventario'!$A$2:$U$101,14,0),""))</f>
        <v/>
      </c>
      <c r="J39" s="46">
        <f>IF('Calendario reposición'!$C39="","",IFERROR(VLOOKUP('Calendario reposición'!$C39,'Inventario'!$A$2:$U$101,19,0),""))</f>
        <v/>
      </c>
      <c r="K39" s="46">
        <f>IF('Calendario reposición'!$C39="","",IF('Calendario reposición'!$D39="","",IFERROR('Calendario reposición'!$I39*'Calendario reposición'!$J39,0)))</f>
        <v/>
      </c>
      <c r="L39" s="14">
        <f>IF('Calendario reposición'!$C39="","",IFERROR(VLOOKUP('Calendario reposición'!$C39,'Inventario'!$A$2:$U$101,15,0),""))</f>
        <v/>
      </c>
    </row>
    <row r="40">
      <c r="A40" s="40">
        <f>IF('Calendario reposición'!$C40="","",IFERROR(VLOOKUP('Calendario reposición'!$C40,'Inventario'!$A$2:$U$101,17,0),""))</f>
        <v/>
      </c>
      <c r="B40" s="40">
        <f>IF('Calendario reposición'!$C40="","",IFERROR(VLOOKUP('Calendario reposición'!$C40,'Inventario'!$A$2:$U$101,18,0),""))</f>
        <v/>
      </c>
      <c r="C40" s="2" t="n"/>
      <c r="D40" s="19">
        <f>IF('Calendario reposición'!$C40="","",IFERROR(VLOOKUP('Calendario reposición'!$C40,'Inventario'!$A$2:$U$101,2,0),""))</f>
        <v/>
      </c>
      <c r="E40" s="19">
        <f>IF('Calendario reposición'!$C40="","",IFERROR(VLOOKUP('Calendario reposición'!$C40,'Inventario'!$A$2:$U$101,4,0),""))</f>
        <v/>
      </c>
      <c r="F40" s="19">
        <f>IF('Calendario reposición'!$C40="","",IFERROR(VLOOKUP('Calendario reposición'!$C40,'Inventario'!$A$2:$U$101,6,0),""))</f>
        <v/>
      </c>
      <c r="G40" s="38">
        <f>IF('Calendario reposición'!$C40="","",IFERROR(VLOOKUP('Calendario reposición'!$C40,'Inventario'!$A$2:$U$101,7,0),""))</f>
        <v/>
      </c>
      <c r="H40" s="38">
        <f>IF('Calendario reposición'!$C40="","",IFERROR(VLOOKUP('Calendario reposición'!$C40,'Inventario'!$A$2:$U$101,13,0),""))</f>
        <v/>
      </c>
      <c r="I40" s="38">
        <f>IF('Calendario reposición'!$C40="","",IFERROR(VLOOKUP('Calendario reposición'!$C40,'Inventario'!$A$2:$U$101,14,0),""))</f>
        <v/>
      </c>
      <c r="J40" s="42">
        <f>IF('Calendario reposición'!$C40="","",IFERROR(VLOOKUP('Calendario reposición'!$C40,'Inventario'!$A$2:$U$101,19,0),""))</f>
        <v/>
      </c>
      <c r="K40" s="42">
        <f>IF('Calendario reposición'!$C40="","",IF('Calendario reposición'!$D40="","",IFERROR('Calendario reposición'!$I40*'Calendario reposición'!$J40,0)))</f>
        <v/>
      </c>
      <c r="L40" s="7">
        <f>IF('Calendario reposición'!$C40="","",IFERROR(VLOOKUP('Calendario reposición'!$C40,'Inventario'!$A$2:$U$101,15,0),""))</f>
        <v/>
      </c>
    </row>
    <row r="41">
      <c r="A41" s="45">
        <f>IF('Calendario reposición'!$C41="","",IFERROR(VLOOKUP('Calendario reposición'!$C41,'Inventario'!$A$2:$U$101,17,0),""))</f>
        <v/>
      </c>
      <c r="B41" s="45">
        <f>IF('Calendario reposición'!$C41="","",IFERROR(VLOOKUP('Calendario reposición'!$C41,'Inventario'!$A$2:$U$101,18,0),""))</f>
        <v/>
      </c>
      <c r="C41" s="2" t="n"/>
      <c r="D41" s="21">
        <f>IF('Calendario reposición'!$C41="","",IFERROR(VLOOKUP('Calendario reposición'!$C41,'Inventario'!$A$2:$U$101,2,0),""))</f>
        <v/>
      </c>
      <c r="E41" s="21">
        <f>IF('Calendario reposición'!$C41="","",IFERROR(VLOOKUP('Calendario reposición'!$C41,'Inventario'!$A$2:$U$101,4,0),""))</f>
        <v/>
      </c>
      <c r="F41" s="21">
        <f>IF('Calendario reposición'!$C41="","",IFERROR(VLOOKUP('Calendario reposición'!$C41,'Inventario'!$A$2:$U$101,6,0),""))</f>
        <v/>
      </c>
      <c r="G41" s="44">
        <f>IF('Calendario reposición'!$C41="","",IFERROR(VLOOKUP('Calendario reposición'!$C41,'Inventario'!$A$2:$U$101,7,0),""))</f>
        <v/>
      </c>
      <c r="H41" s="44">
        <f>IF('Calendario reposición'!$C41="","",IFERROR(VLOOKUP('Calendario reposición'!$C41,'Inventario'!$A$2:$U$101,13,0),""))</f>
        <v/>
      </c>
      <c r="I41" s="44">
        <f>IF('Calendario reposición'!$C41="","",IFERROR(VLOOKUP('Calendario reposición'!$C41,'Inventario'!$A$2:$U$101,14,0),""))</f>
        <v/>
      </c>
      <c r="J41" s="46">
        <f>IF('Calendario reposición'!$C41="","",IFERROR(VLOOKUP('Calendario reposición'!$C41,'Inventario'!$A$2:$U$101,19,0),""))</f>
        <v/>
      </c>
      <c r="K41" s="46">
        <f>IF('Calendario reposición'!$C41="","",IF('Calendario reposición'!$D41="","",IFERROR('Calendario reposición'!$I41*'Calendario reposición'!$J41,0)))</f>
        <v/>
      </c>
      <c r="L41" s="14">
        <f>IF('Calendario reposición'!$C41="","",IFERROR(VLOOKUP('Calendario reposición'!$C41,'Inventario'!$A$2:$U$101,15,0),""))</f>
        <v/>
      </c>
    </row>
    <row r="42">
      <c r="A42" s="40">
        <f>IF('Calendario reposición'!$C42="","",IFERROR(VLOOKUP('Calendario reposición'!$C42,'Inventario'!$A$2:$U$101,17,0),""))</f>
        <v/>
      </c>
      <c r="B42" s="40">
        <f>IF('Calendario reposición'!$C42="","",IFERROR(VLOOKUP('Calendario reposición'!$C42,'Inventario'!$A$2:$U$101,18,0),""))</f>
        <v/>
      </c>
      <c r="C42" s="2" t="n"/>
      <c r="D42" s="19">
        <f>IF('Calendario reposición'!$C42="","",IFERROR(VLOOKUP('Calendario reposición'!$C42,'Inventario'!$A$2:$U$101,2,0),""))</f>
        <v/>
      </c>
      <c r="E42" s="19">
        <f>IF('Calendario reposición'!$C42="","",IFERROR(VLOOKUP('Calendario reposición'!$C42,'Inventario'!$A$2:$U$101,4,0),""))</f>
        <v/>
      </c>
      <c r="F42" s="19">
        <f>IF('Calendario reposición'!$C42="","",IFERROR(VLOOKUP('Calendario reposición'!$C42,'Inventario'!$A$2:$U$101,6,0),""))</f>
        <v/>
      </c>
      <c r="G42" s="38">
        <f>IF('Calendario reposición'!$C42="","",IFERROR(VLOOKUP('Calendario reposición'!$C42,'Inventario'!$A$2:$U$101,7,0),""))</f>
        <v/>
      </c>
      <c r="H42" s="38">
        <f>IF('Calendario reposición'!$C42="","",IFERROR(VLOOKUP('Calendario reposición'!$C42,'Inventario'!$A$2:$U$101,13,0),""))</f>
        <v/>
      </c>
      <c r="I42" s="38">
        <f>IF('Calendario reposición'!$C42="","",IFERROR(VLOOKUP('Calendario reposición'!$C42,'Inventario'!$A$2:$U$101,14,0),""))</f>
        <v/>
      </c>
      <c r="J42" s="42">
        <f>IF('Calendario reposición'!$C42="","",IFERROR(VLOOKUP('Calendario reposición'!$C42,'Inventario'!$A$2:$U$101,19,0),""))</f>
        <v/>
      </c>
      <c r="K42" s="42">
        <f>IF('Calendario reposición'!$C42="","",IF('Calendario reposición'!$D42="","",IFERROR('Calendario reposición'!$I42*'Calendario reposición'!$J42,0)))</f>
        <v/>
      </c>
      <c r="L42" s="7">
        <f>IF('Calendario reposición'!$C42="","",IFERROR(VLOOKUP('Calendario reposición'!$C42,'Inventario'!$A$2:$U$101,15,0),""))</f>
        <v/>
      </c>
    </row>
    <row r="43">
      <c r="A43" s="45">
        <f>IF('Calendario reposición'!$C43="","",IFERROR(VLOOKUP('Calendario reposición'!$C43,'Inventario'!$A$2:$U$101,17,0),""))</f>
        <v/>
      </c>
      <c r="B43" s="45">
        <f>IF('Calendario reposición'!$C43="","",IFERROR(VLOOKUP('Calendario reposición'!$C43,'Inventario'!$A$2:$U$101,18,0),""))</f>
        <v/>
      </c>
      <c r="C43" s="2" t="n"/>
      <c r="D43" s="21">
        <f>IF('Calendario reposición'!$C43="","",IFERROR(VLOOKUP('Calendario reposición'!$C43,'Inventario'!$A$2:$U$101,2,0),""))</f>
        <v/>
      </c>
      <c r="E43" s="21">
        <f>IF('Calendario reposición'!$C43="","",IFERROR(VLOOKUP('Calendario reposición'!$C43,'Inventario'!$A$2:$U$101,4,0),""))</f>
        <v/>
      </c>
      <c r="F43" s="21">
        <f>IF('Calendario reposición'!$C43="","",IFERROR(VLOOKUP('Calendario reposición'!$C43,'Inventario'!$A$2:$U$101,6,0),""))</f>
        <v/>
      </c>
      <c r="G43" s="44">
        <f>IF('Calendario reposición'!$C43="","",IFERROR(VLOOKUP('Calendario reposición'!$C43,'Inventario'!$A$2:$U$101,7,0),""))</f>
        <v/>
      </c>
      <c r="H43" s="44">
        <f>IF('Calendario reposición'!$C43="","",IFERROR(VLOOKUP('Calendario reposición'!$C43,'Inventario'!$A$2:$U$101,13,0),""))</f>
        <v/>
      </c>
      <c r="I43" s="44">
        <f>IF('Calendario reposición'!$C43="","",IFERROR(VLOOKUP('Calendario reposición'!$C43,'Inventario'!$A$2:$U$101,14,0),""))</f>
        <v/>
      </c>
      <c r="J43" s="46">
        <f>IF('Calendario reposición'!$C43="","",IFERROR(VLOOKUP('Calendario reposición'!$C43,'Inventario'!$A$2:$U$101,19,0),""))</f>
        <v/>
      </c>
      <c r="K43" s="46">
        <f>IF('Calendario reposición'!$C43="","",IF('Calendario reposición'!$D43="","",IFERROR('Calendario reposición'!$I43*'Calendario reposición'!$J43,0)))</f>
        <v/>
      </c>
      <c r="L43" s="14">
        <f>IF('Calendario reposición'!$C43="","",IFERROR(VLOOKUP('Calendario reposición'!$C43,'Inventario'!$A$2:$U$101,15,0),""))</f>
        <v/>
      </c>
    </row>
    <row r="44">
      <c r="A44" s="40">
        <f>IF('Calendario reposición'!$C44="","",IFERROR(VLOOKUP('Calendario reposición'!$C44,'Inventario'!$A$2:$U$101,17,0),""))</f>
        <v/>
      </c>
      <c r="B44" s="40">
        <f>IF('Calendario reposición'!$C44="","",IFERROR(VLOOKUP('Calendario reposición'!$C44,'Inventario'!$A$2:$U$101,18,0),""))</f>
        <v/>
      </c>
      <c r="C44" s="2" t="n"/>
      <c r="D44" s="19">
        <f>IF('Calendario reposición'!$C44="","",IFERROR(VLOOKUP('Calendario reposición'!$C44,'Inventario'!$A$2:$U$101,2,0),""))</f>
        <v/>
      </c>
      <c r="E44" s="19">
        <f>IF('Calendario reposición'!$C44="","",IFERROR(VLOOKUP('Calendario reposición'!$C44,'Inventario'!$A$2:$U$101,4,0),""))</f>
        <v/>
      </c>
      <c r="F44" s="19">
        <f>IF('Calendario reposición'!$C44="","",IFERROR(VLOOKUP('Calendario reposición'!$C44,'Inventario'!$A$2:$U$101,6,0),""))</f>
        <v/>
      </c>
      <c r="G44" s="38">
        <f>IF('Calendario reposición'!$C44="","",IFERROR(VLOOKUP('Calendario reposición'!$C44,'Inventario'!$A$2:$U$101,7,0),""))</f>
        <v/>
      </c>
      <c r="H44" s="38">
        <f>IF('Calendario reposición'!$C44="","",IFERROR(VLOOKUP('Calendario reposición'!$C44,'Inventario'!$A$2:$U$101,13,0),""))</f>
        <v/>
      </c>
      <c r="I44" s="38">
        <f>IF('Calendario reposición'!$C44="","",IFERROR(VLOOKUP('Calendario reposición'!$C44,'Inventario'!$A$2:$U$101,14,0),""))</f>
        <v/>
      </c>
      <c r="J44" s="42">
        <f>IF('Calendario reposición'!$C44="","",IFERROR(VLOOKUP('Calendario reposición'!$C44,'Inventario'!$A$2:$U$101,19,0),""))</f>
        <v/>
      </c>
      <c r="K44" s="42">
        <f>IF('Calendario reposición'!$C44="","",IF('Calendario reposición'!$D44="","",IFERROR('Calendario reposición'!$I44*'Calendario reposición'!$J44,0)))</f>
        <v/>
      </c>
      <c r="L44" s="7">
        <f>IF('Calendario reposición'!$C44="","",IFERROR(VLOOKUP('Calendario reposición'!$C44,'Inventario'!$A$2:$U$101,15,0),""))</f>
        <v/>
      </c>
    </row>
    <row r="45">
      <c r="A45" s="45">
        <f>IF('Calendario reposición'!$C45="","",IFERROR(VLOOKUP('Calendario reposición'!$C45,'Inventario'!$A$2:$U$101,17,0),""))</f>
        <v/>
      </c>
      <c r="B45" s="45">
        <f>IF('Calendario reposición'!$C45="","",IFERROR(VLOOKUP('Calendario reposición'!$C45,'Inventario'!$A$2:$U$101,18,0),""))</f>
        <v/>
      </c>
      <c r="C45" s="2" t="n"/>
      <c r="D45" s="21">
        <f>IF('Calendario reposición'!$C45="","",IFERROR(VLOOKUP('Calendario reposición'!$C45,'Inventario'!$A$2:$U$101,2,0),""))</f>
        <v/>
      </c>
      <c r="E45" s="21">
        <f>IF('Calendario reposición'!$C45="","",IFERROR(VLOOKUP('Calendario reposición'!$C45,'Inventario'!$A$2:$U$101,4,0),""))</f>
        <v/>
      </c>
      <c r="F45" s="21">
        <f>IF('Calendario reposición'!$C45="","",IFERROR(VLOOKUP('Calendario reposición'!$C45,'Inventario'!$A$2:$U$101,6,0),""))</f>
        <v/>
      </c>
      <c r="G45" s="44">
        <f>IF('Calendario reposición'!$C45="","",IFERROR(VLOOKUP('Calendario reposición'!$C45,'Inventario'!$A$2:$U$101,7,0),""))</f>
        <v/>
      </c>
      <c r="H45" s="44">
        <f>IF('Calendario reposición'!$C45="","",IFERROR(VLOOKUP('Calendario reposición'!$C45,'Inventario'!$A$2:$U$101,13,0),""))</f>
        <v/>
      </c>
      <c r="I45" s="44">
        <f>IF('Calendario reposición'!$C45="","",IFERROR(VLOOKUP('Calendario reposición'!$C45,'Inventario'!$A$2:$U$101,14,0),""))</f>
        <v/>
      </c>
      <c r="J45" s="46">
        <f>IF('Calendario reposición'!$C45="","",IFERROR(VLOOKUP('Calendario reposición'!$C45,'Inventario'!$A$2:$U$101,19,0),""))</f>
        <v/>
      </c>
      <c r="K45" s="46">
        <f>IF('Calendario reposición'!$C45="","",IF('Calendario reposición'!$D45="","",IFERROR('Calendario reposición'!$I45*'Calendario reposición'!$J45,0)))</f>
        <v/>
      </c>
      <c r="L45" s="14">
        <f>IF('Calendario reposición'!$C45="","",IFERROR(VLOOKUP('Calendario reposición'!$C45,'Inventario'!$A$2:$U$101,15,0),""))</f>
        <v/>
      </c>
    </row>
    <row r="46">
      <c r="A46" s="40">
        <f>IF('Calendario reposición'!$C46="","",IFERROR(VLOOKUP('Calendario reposición'!$C46,'Inventario'!$A$2:$U$101,17,0),""))</f>
        <v/>
      </c>
      <c r="B46" s="40">
        <f>IF('Calendario reposición'!$C46="","",IFERROR(VLOOKUP('Calendario reposición'!$C46,'Inventario'!$A$2:$U$101,18,0),""))</f>
        <v/>
      </c>
      <c r="C46" s="2" t="n"/>
      <c r="D46" s="19">
        <f>IF('Calendario reposición'!$C46="","",IFERROR(VLOOKUP('Calendario reposición'!$C46,'Inventario'!$A$2:$U$101,2,0),""))</f>
        <v/>
      </c>
      <c r="E46" s="19">
        <f>IF('Calendario reposición'!$C46="","",IFERROR(VLOOKUP('Calendario reposición'!$C46,'Inventario'!$A$2:$U$101,4,0),""))</f>
        <v/>
      </c>
      <c r="F46" s="19">
        <f>IF('Calendario reposición'!$C46="","",IFERROR(VLOOKUP('Calendario reposición'!$C46,'Inventario'!$A$2:$U$101,6,0),""))</f>
        <v/>
      </c>
      <c r="G46" s="38">
        <f>IF('Calendario reposición'!$C46="","",IFERROR(VLOOKUP('Calendario reposición'!$C46,'Inventario'!$A$2:$U$101,7,0),""))</f>
        <v/>
      </c>
      <c r="H46" s="38">
        <f>IF('Calendario reposición'!$C46="","",IFERROR(VLOOKUP('Calendario reposición'!$C46,'Inventario'!$A$2:$U$101,13,0),""))</f>
        <v/>
      </c>
      <c r="I46" s="38">
        <f>IF('Calendario reposición'!$C46="","",IFERROR(VLOOKUP('Calendario reposición'!$C46,'Inventario'!$A$2:$U$101,14,0),""))</f>
        <v/>
      </c>
      <c r="J46" s="42">
        <f>IF('Calendario reposición'!$C46="","",IFERROR(VLOOKUP('Calendario reposición'!$C46,'Inventario'!$A$2:$U$101,19,0),""))</f>
        <v/>
      </c>
      <c r="K46" s="42">
        <f>IF('Calendario reposición'!$C46="","",IF('Calendario reposición'!$D46="","",IFERROR('Calendario reposición'!$I46*'Calendario reposición'!$J46,0)))</f>
        <v/>
      </c>
      <c r="L46" s="7">
        <f>IF('Calendario reposición'!$C46="","",IFERROR(VLOOKUP('Calendario reposición'!$C46,'Inventario'!$A$2:$U$101,15,0),""))</f>
        <v/>
      </c>
    </row>
    <row r="47">
      <c r="A47" s="45">
        <f>IF('Calendario reposición'!$C47="","",IFERROR(VLOOKUP('Calendario reposición'!$C47,'Inventario'!$A$2:$U$101,17,0),""))</f>
        <v/>
      </c>
      <c r="B47" s="45">
        <f>IF('Calendario reposición'!$C47="","",IFERROR(VLOOKUP('Calendario reposición'!$C47,'Inventario'!$A$2:$U$101,18,0),""))</f>
        <v/>
      </c>
      <c r="C47" s="2" t="n"/>
      <c r="D47" s="21">
        <f>IF('Calendario reposición'!$C47="","",IFERROR(VLOOKUP('Calendario reposición'!$C47,'Inventario'!$A$2:$U$101,2,0),""))</f>
        <v/>
      </c>
      <c r="E47" s="21">
        <f>IF('Calendario reposición'!$C47="","",IFERROR(VLOOKUP('Calendario reposición'!$C47,'Inventario'!$A$2:$U$101,4,0),""))</f>
        <v/>
      </c>
      <c r="F47" s="21">
        <f>IF('Calendario reposición'!$C47="","",IFERROR(VLOOKUP('Calendario reposición'!$C47,'Inventario'!$A$2:$U$101,6,0),""))</f>
        <v/>
      </c>
      <c r="G47" s="44">
        <f>IF('Calendario reposición'!$C47="","",IFERROR(VLOOKUP('Calendario reposición'!$C47,'Inventario'!$A$2:$U$101,7,0),""))</f>
        <v/>
      </c>
      <c r="H47" s="44">
        <f>IF('Calendario reposición'!$C47="","",IFERROR(VLOOKUP('Calendario reposición'!$C47,'Inventario'!$A$2:$U$101,13,0),""))</f>
        <v/>
      </c>
      <c r="I47" s="44">
        <f>IF('Calendario reposición'!$C47="","",IFERROR(VLOOKUP('Calendario reposición'!$C47,'Inventario'!$A$2:$U$101,14,0),""))</f>
        <v/>
      </c>
      <c r="J47" s="46">
        <f>IF('Calendario reposición'!$C47="","",IFERROR(VLOOKUP('Calendario reposición'!$C47,'Inventario'!$A$2:$U$101,19,0),""))</f>
        <v/>
      </c>
      <c r="K47" s="46">
        <f>IF('Calendario reposición'!$C47="","",IF('Calendario reposición'!$D47="","",IFERROR('Calendario reposición'!$I47*'Calendario reposición'!$J47,0)))</f>
        <v/>
      </c>
      <c r="L47" s="14">
        <f>IF('Calendario reposición'!$C47="","",IFERROR(VLOOKUP('Calendario reposición'!$C47,'Inventario'!$A$2:$U$101,15,0),""))</f>
        <v/>
      </c>
    </row>
    <row r="48">
      <c r="A48" s="40">
        <f>IF('Calendario reposición'!$C48="","",IFERROR(VLOOKUP('Calendario reposición'!$C48,'Inventario'!$A$2:$U$101,17,0),""))</f>
        <v/>
      </c>
      <c r="B48" s="40">
        <f>IF('Calendario reposición'!$C48="","",IFERROR(VLOOKUP('Calendario reposición'!$C48,'Inventario'!$A$2:$U$101,18,0),""))</f>
        <v/>
      </c>
      <c r="C48" s="2" t="n"/>
      <c r="D48" s="19">
        <f>IF('Calendario reposición'!$C48="","",IFERROR(VLOOKUP('Calendario reposición'!$C48,'Inventario'!$A$2:$U$101,2,0),""))</f>
        <v/>
      </c>
      <c r="E48" s="19">
        <f>IF('Calendario reposición'!$C48="","",IFERROR(VLOOKUP('Calendario reposición'!$C48,'Inventario'!$A$2:$U$101,4,0),""))</f>
        <v/>
      </c>
      <c r="F48" s="19">
        <f>IF('Calendario reposición'!$C48="","",IFERROR(VLOOKUP('Calendario reposición'!$C48,'Inventario'!$A$2:$U$101,6,0),""))</f>
        <v/>
      </c>
      <c r="G48" s="38">
        <f>IF('Calendario reposición'!$C48="","",IFERROR(VLOOKUP('Calendario reposición'!$C48,'Inventario'!$A$2:$U$101,7,0),""))</f>
        <v/>
      </c>
      <c r="H48" s="38">
        <f>IF('Calendario reposición'!$C48="","",IFERROR(VLOOKUP('Calendario reposición'!$C48,'Inventario'!$A$2:$U$101,13,0),""))</f>
        <v/>
      </c>
      <c r="I48" s="38">
        <f>IF('Calendario reposición'!$C48="","",IFERROR(VLOOKUP('Calendario reposición'!$C48,'Inventario'!$A$2:$U$101,14,0),""))</f>
        <v/>
      </c>
      <c r="J48" s="42">
        <f>IF('Calendario reposición'!$C48="","",IFERROR(VLOOKUP('Calendario reposición'!$C48,'Inventario'!$A$2:$U$101,19,0),""))</f>
        <v/>
      </c>
      <c r="K48" s="42">
        <f>IF('Calendario reposición'!$C48="","",IF('Calendario reposición'!$D48="","",IFERROR('Calendario reposición'!$I48*'Calendario reposición'!$J48,0)))</f>
        <v/>
      </c>
      <c r="L48" s="7">
        <f>IF('Calendario reposición'!$C48="","",IFERROR(VLOOKUP('Calendario reposición'!$C48,'Inventario'!$A$2:$U$101,15,0),""))</f>
        <v/>
      </c>
    </row>
    <row r="49">
      <c r="A49" s="45">
        <f>IF('Calendario reposición'!$C49="","",IFERROR(VLOOKUP('Calendario reposición'!$C49,'Inventario'!$A$2:$U$101,17,0),""))</f>
        <v/>
      </c>
      <c r="B49" s="45">
        <f>IF('Calendario reposición'!$C49="","",IFERROR(VLOOKUP('Calendario reposición'!$C49,'Inventario'!$A$2:$U$101,18,0),""))</f>
        <v/>
      </c>
      <c r="C49" s="2" t="n"/>
      <c r="D49" s="21">
        <f>IF('Calendario reposición'!$C49="","",IFERROR(VLOOKUP('Calendario reposición'!$C49,'Inventario'!$A$2:$U$101,2,0),""))</f>
        <v/>
      </c>
      <c r="E49" s="21">
        <f>IF('Calendario reposición'!$C49="","",IFERROR(VLOOKUP('Calendario reposición'!$C49,'Inventario'!$A$2:$U$101,4,0),""))</f>
        <v/>
      </c>
      <c r="F49" s="21">
        <f>IF('Calendario reposición'!$C49="","",IFERROR(VLOOKUP('Calendario reposición'!$C49,'Inventario'!$A$2:$U$101,6,0),""))</f>
        <v/>
      </c>
      <c r="G49" s="44">
        <f>IF('Calendario reposición'!$C49="","",IFERROR(VLOOKUP('Calendario reposición'!$C49,'Inventario'!$A$2:$U$101,7,0),""))</f>
        <v/>
      </c>
      <c r="H49" s="44">
        <f>IF('Calendario reposición'!$C49="","",IFERROR(VLOOKUP('Calendario reposición'!$C49,'Inventario'!$A$2:$U$101,13,0),""))</f>
        <v/>
      </c>
      <c r="I49" s="44">
        <f>IF('Calendario reposición'!$C49="","",IFERROR(VLOOKUP('Calendario reposición'!$C49,'Inventario'!$A$2:$U$101,14,0),""))</f>
        <v/>
      </c>
      <c r="J49" s="46">
        <f>IF('Calendario reposición'!$C49="","",IFERROR(VLOOKUP('Calendario reposición'!$C49,'Inventario'!$A$2:$U$101,19,0),""))</f>
        <v/>
      </c>
      <c r="K49" s="46">
        <f>IF('Calendario reposición'!$C49="","",IF('Calendario reposición'!$D49="","",IFERROR('Calendario reposición'!$I49*'Calendario reposición'!$J49,0)))</f>
        <v/>
      </c>
      <c r="L49" s="14">
        <f>IF('Calendario reposición'!$C49="","",IFERROR(VLOOKUP('Calendario reposición'!$C49,'Inventario'!$A$2:$U$101,15,0),""))</f>
        <v/>
      </c>
    </row>
    <row r="50">
      <c r="A50" s="40">
        <f>IF('Calendario reposición'!$C50="","",IFERROR(VLOOKUP('Calendario reposición'!$C50,'Inventario'!$A$2:$U$101,17,0),""))</f>
        <v/>
      </c>
      <c r="B50" s="40">
        <f>IF('Calendario reposición'!$C50="","",IFERROR(VLOOKUP('Calendario reposición'!$C50,'Inventario'!$A$2:$U$101,18,0),""))</f>
        <v/>
      </c>
      <c r="C50" s="2" t="n"/>
      <c r="D50" s="19">
        <f>IF('Calendario reposición'!$C50="","",IFERROR(VLOOKUP('Calendario reposición'!$C50,'Inventario'!$A$2:$U$101,2,0),""))</f>
        <v/>
      </c>
      <c r="E50" s="19">
        <f>IF('Calendario reposición'!$C50="","",IFERROR(VLOOKUP('Calendario reposición'!$C50,'Inventario'!$A$2:$U$101,4,0),""))</f>
        <v/>
      </c>
      <c r="F50" s="19">
        <f>IF('Calendario reposición'!$C50="","",IFERROR(VLOOKUP('Calendario reposición'!$C50,'Inventario'!$A$2:$U$101,6,0),""))</f>
        <v/>
      </c>
      <c r="G50" s="38">
        <f>IF('Calendario reposición'!$C50="","",IFERROR(VLOOKUP('Calendario reposición'!$C50,'Inventario'!$A$2:$U$101,7,0),""))</f>
        <v/>
      </c>
      <c r="H50" s="38">
        <f>IF('Calendario reposición'!$C50="","",IFERROR(VLOOKUP('Calendario reposición'!$C50,'Inventario'!$A$2:$U$101,13,0),""))</f>
        <v/>
      </c>
      <c r="I50" s="38">
        <f>IF('Calendario reposición'!$C50="","",IFERROR(VLOOKUP('Calendario reposición'!$C50,'Inventario'!$A$2:$U$101,14,0),""))</f>
        <v/>
      </c>
      <c r="J50" s="42">
        <f>IF('Calendario reposición'!$C50="","",IFERROR(VLOOKUP('Calendario reposición'!$C50,'Inventario'!$A$2:$U$101,19,0),""))</f>
        <v/>
      </c>
      <c r="K50" s="42">
        <f>IF('Calendario reposición'!$C50="","",IF('Calendario reposición'!$D50="","",IFERROR('Calendario reposición'!$I50*'Calendario reposición'!$J50,0)))</f>
        <v/>
      </c>
      <c r="L50" s="7">
        <f>IF('Calendario reposición'!$C50="","",IFERROR(VLOOKUP('Calendario reposición'!$C50,'Inventario'!$A$2:$U$101,15,0),""))</f>
        <v/>
      </c>
    </row>
    <row r="51">
      <c r="A51" s="45">
        <f>IF('Calendario reposición'!$C51="","",IFERROR(VLOOKUP('Calendario reposición'!$C51,'Inventario'!$A$2:$U$101,17,0),""))</f>
        <v/>
      </c>
      <c r="B51" s="45">
        <f>IF('Calendario reposición'!$C51="","",IFERROR(VLOOKUP('Calendario reposición'!$C51,'Inventario'!$A$2:$U$101,18,0),""))</f>
        <v/>
      </c>
      <c r="C51" s="2" t="n"/>
      <c r="D51" s="21">
        <f>IF('Calendario reposición'!$C51="","",IFERROR(VLOOKUP('Calendario reposición'!$C51,'Inventario'!$A$2:$U$101,2,0),""))</f>
        <v/>
      </c>
      <c r="E51" s="21">
        <f>IF('Calendario reposición'!$C51="","",IFERROR(VLOOKUP('Calendario reposición'!$C51,'Inventario'!$A$2:$U$101,4,0),""))</f>
        <v/>
      </c>
      <c r="F51" s="21">
        <f>IF('Calendario reposición'!$C51="","",IFERROR(VLOOKUP('Calendario reposición'!$C51,'Inventario'!$A$2:$U$101,6,0),""))</f>
        <v/>
      </c>
      <c r="G51" s="44">
        <f>IF('Calendario reposición'!$C51="","",IFERROR(VLOOKUP('Calendario reposición'!$C51,'Inventario'!$A$2:$U$101,7,0),""))</f>
        <v/>
      </c>
      <c r="H51" s="44">
        <f>IF('Calendario reposición'!$C51="","",IFERROR(VLOOKUP('Calendario reposición'!$C51,'Inventario'!$A$2:$U$101,13,0),""))</f>
        <v/>
      </c>
      <c r="I51" s="44">
        <f>IF('Calendario reposición'!$C51="","",IFERROR(VLOOKUP('Calendario reposición'!$C51,'Inventario'!$A$2:$U$101,14,0),""))</f>
        <v/>
      </c>
      <c r="J51" s="46">
        <f>IF('Calendario reposición'!$C51="","",IFERROR(VLOOKUP('Calendario reposición'!$C51,'Inventario'!$A$2:$U$101,19,0),""))</f>
        <v/>
      </c>
      <c r="K51" s="46">
        <f>IF('Calendario reposición'!$C51="","",IF('Calendario reposición'!$D51="","",IFERROR('Calendario reposición'!$I51*'Calendario reposición'!$J51,0)))</f>
        <v/>
      </c>
      <c r="L51" s="14">
        <f>IF('Calendario reposición'!$C51="","",IFERROR(VLOOKUP('Calendario reposición'!$C51,'Inventario'!$A$2:$U$101,15,0),""))</f>
        <v/>
      </c>
    </row>
    <row r="52">
      <c r="A52" s="40">
        <f>IF('Calendario reposición'!$C52="","",IFERROR(VLOOKUP('Calendario reposición'!$C52,'Inventario'!$A$2:$U$101,17,0),""))</f>
        <v/>
      </c>
      <c r="B52" s="40">
        <f>IF('Calendario reposición'!$C52="","",IFERROR(VLOOKUP('Calendario reposición'!$C52,'Inventario'!$A$2:$U$101,18,0),""))</f>
        <v/>
      </c>
      <c r="C52" s="2" t="n"/>
      <c r="D52" s="19">
        <f>IF('Calendario reposición'!$C52="","",IFERROR(VLOOKUP('Calendario reposición'!$C52,'Inventario'!$A$2:$U$101,2,0),""))</f>
        <v/>
      </c>
      <c r="E52" s="19">
        <f>IF('Calendario reposición'!$C52="","",IFERROR(VLOOKUP('Calendario reposición'!$C52,'Inventario'!$A$2:$U$101,4,0),""))</f>
        <v/>
      </c>
      <c r="F52" s="19">
        <f>IF('Calendario reposición'!$C52="","",IFERROR(VLOOKUP('Calendario reposición'!$C52,'Inventario'!$A$2:$U$101,6,0),""))</f>
        <v/>
      </c>
      <c r="G52" s="38">
        <f>IF('Calendario reposición'!$C52="","",IFERROR(VLOOKUP('Calendario reposición'!$C52,'Inventario'!$A$2:$U$101,7,0),""))</f>
        <v/>
      </c>
      <c r="H52" s="38">
        <f>IF('Calendario reposición'!$C52="","",IFERROR(VLOOKUP('Calendario reposición'!$C52,'Inventario'!$A$2:$U$101,13,0),""))</f>
        <v/>
      </c>
      <c r="I52" s="38">
        <f>IF('Calendario reposición'!$C52="","",IFERROR(VLOOKUP('Calendario reposición'!$C52,'Inventario'!$A$2:$U$101,14,0),""))</f>
        <v/>
      </c>
      <c r="J52" s="42">
        <f>IF('Calendario reposición'!$C52="","",IFERROR(VLOOKUP('Calendario reposición'!$C52,'Inventario'!$A$2:$U$101,19,0),""))</f>
        <v/>
      </c>
      <c r="K52" s="42">
        <f>IF('Calendario reposición'!$C52="","",IF('Calendario reposición'!$D52="","",IFERROR('Calendario reposición'!$I52*'Calendario reposición'!$J52,0)))</f>
        <v/>
      </c>
      <c r="L52" s="7">
        <f>IF('Calendario reposición'!$C52="","",IFERROR(VLOOKUP('Calendario reposición'!$C52,'Inventario'!$A$2:$U$101,15,0),""))</f>
        <v/>
      </c>
    </row>
    <row r="53">
      <c r="A53" s="45">
        <f>IF('Calendario reposición'!$C53="","",IFERROR(VLOOKUP('Calendario reposición'!$C53,'Inventario'!$A$2:$U$101,17,0),""))</f>
        <v/>
      </c>
      <c r="B53" s="45">
        <f>IF('Calendario reposición'!$C53="","",IFERROR(VLOOKUP('Calendario reposición'!$C53,'Inventario'!$A$2:$U$101,18,0),""))</f>
        <v/>
      </c>
      <c r="C53" s="2" t="n"/>
      <c r="D53" s="21">
        <f>IF('Calendario reposición'!$C53="","",IFERROR(VLOOKUP('Calendario reposición'!$C53,'Inventario'!$A$2:$U$101,2,0),""))</f>
        <v/>
      </c>
      <c r="E53" s="21">
        <f>IF('Calendario reposición'!$C53="","",IFERROR(VLOOKUP('Calendario reposición'!$C53,'Inventario'!$A$2:$U$101,4,0),""))</f>
        <v/>
      </c>
      <c r="F53" s="21">
        <f>IF('Calendario reposición'!$C53="","",IFERROR(VLOOKUP('Calendario reposición'!$C53,'Inventario'!$A$2:$U$101,6,0),""))</f>
        <v/>
      </c>
      <c r="G53" s="44">
        <f>IF('Calendario reposición'!$C53="","",IFERROR(VLOOKUP('Calendario reposición'!$C53,'Inventario'!$A$2:$U$101,7,0),""))</f>
        <v/>
      </c>
      <c r="H53" s="44">
        <f>IF('Calendario reposición'!$C53="","",IFERROR(VLOOKUP('Calendario reposición'!$C53,'Inventario'!$A$2:$U$101,13,0),""))</f>
        <v/>
      </c>
      <c r="I53" s="44">
        <f>IF('Calendario reposición'!$C53="","",IFERROR(VLOOKUP('Calendario reposición'!$C53,'Inventario'!$A$2:$U$101,14,0),""))</f>
        <v/>
      </c>
      <c r="J53" s="46">
        <f>IF('Calendario reposición'!$C53="","",IFERROR(VLOOKUP('Calendario reposición'!$C53,'Inventario'!$A$2:$U$101,19,0),""))</f>
        <v/>
      </c>
      <c r="K53" s="46">
        <f>IF('Calendario reposición'!$C53="","",IF('Calendario reposición'!$D53="","",IFERROR('Calendario reposición'!$I53*'Calendario reposición'!$J53,0)))</f>
        <v/>
      </c>
      <c r="L53" s="14">
        <f>IF('Calendario reposición'!$C53="","",IFERROR(VLOOKUP('Calendario reposición'!$C53,'Inventario'!$A$2:$U$101,15,0),""))</f>
        <v/>
      </c>
    </row>
    <row r="54">
      <c r="A54" s="40">
        <f>IF('Calendario reposición'!$C54="","",IFERROR(VLOOKUP('Calendario reposición'!$C54,'Inventario'!$A$2:$U$101,17,0),""))</f>
        <v/>
      </c>
      <c r="B54" s="40">
        <f>IF('Calendario reposición'!$C54="","",IFERROR(VLOOKUP('Calendario reposición'!$C54,'Inventario'!$A$2:$U$101,18,0),""))</f>
        <v/>
      </c>
      <c r="C54" s="2" t="n"/>
      <c r="D54" s="19">
        <f>IF('Calendario reposición'!$C54="","",IFERROR(VLOOKUP('Calendario reposición'!$C54,'Inventario'!$A$2:$U$101,2,0),""))</f>
        <v/>
      </c>
      <c r="E54" s="19">
        <f>IF('Calendario reposición'!$C54="","",IFERROR(VLOOKUP('Calendario reposición'!$C54,'Inventario'!$A$2:$U$101,4,0),""))</f>
        <v/>
      </c>
      <c r="F54" s="19">
        <f>IF('Calendario reposición'!$C54="","",IFERROR(VLOOKUP('Calendario reposición'!$C54,'Inventario'!$A$2:$U$101,6,0),""))</f>
        <v/>
      </c>
      <c r="G54" s="38">
        <f>IF('Calendario reposición'!$C54="","",IFERROR(VLOOKUP('Calendario reposición'!$C54,'Inventario'!$A$2:$U$101,7,0),""))</f>
        <v/>
      </c>
      <c r="H54" s="38">
        <f>IF('Calendario reposición'!$C54="","",IFERROR(VLOOKUP('Calendario reposición'!$C54,'Inventario'!$A$2:$U$101,13,0),""))</f>
        <v/>
      </c>
      <c r="I54" s="38">
        <f>IF('Calendario reposición'!$C54="","",IFERROR(VLOOKUP('Calendario reposición'!$C54,'Inventario'!$A$2:$U$101,14,0),""))</f>
        <v/>
      </c>
      <c r="J54" s="42">
        <f>IF('Calendario reposición'!$C54="","",IFERROR(VLOOKUP('Calendario reposición'!$C54,'Inventario'!$A$2:$U$101,19,0),""))</f>
        <v/>
      </c>
      <c r="K54" s="42">
        <f>IF('Calendario reposición'!$C54="","",IF('Calendario reposición'!$D54="","",IFERROR('Calendario reposición'!$I54*'Calendario reposición'!$J54,0)))</f>
        <v/>
      </c>
      <c r="L54" s="7">
        <f>IF('Calendario reposición'!$C54="","",IFERROR(VLOOKUP('Calendario reposición'!$C54,'Inventario'!$A$2:$U$101,15,0),""))</f>
        <v/>
      </c>
    </row>
    <row r="55">
      <c r="A55" s="45">
        <f>IF('Calendario reposición'!$C55="","",IFERROR(VLOOKUP('Calendario reposición'!$C55,'Inventario'!$A$2:$U$101,17,0),""))</f>
        <v/>
      </c>
      <c r="B55" s="45">
        <f>IF('Calendario reposición'!$C55="","",IFERROR(VLOOKUP('Calendario reposición'!$C55,'Inventario'!$A$2:$U$101,18,0),""))</f>
        <v/>
      </c>
      <c r="C55" s="2" t="n"/>
      <c r="D55" s="21">
        <f>IF('Calendario reposición'!$C55="","",IFERROR(VLOOKUP('Calendario reposición'!$C55,'Inventario'!$A$2:$U$101,2,0),""))</f>
        <v/>
      </c>
      <c r="E55" s="21">
        <f>IF('Calendario reposición'!$C55="","",IFERROR(VLOOKUP('Calendario reposición'!$C55,'Inventario'!$A$2:$U$101,4,0),""))</f>
        <v/>
      </c>
      <c r="F55" s="21">
        <f>IF('Calendario reposición'!$C55="","",IFERROR(VLOOKUP('Calendario reposición'!$C55,'Inventario'!$A$2:$U$101,6,0),""))</f>
        <v/>
      </c>
      <c r="G55" s="44">
        <f>IF('Calendario reposición'!$C55="","",IFERROR(VLOOKUP('Calendario reposición'!$C55,'Inventario'!$A$2:$U$101,7,0),""))</f>
        <v/>
      </c>
      <c r="H55" s="44">
        <f>IF('Calendario reposición'!$C55="","",IFERROR(VLOOKUP('Calendario reposición'!$C55,'Inventario'!$A$2:$U$101,13,0),""))</f>
        <v/>
      </c>
      <c r="I55" s="44">
        <f>IF('Calendario reposición'!$C55="","",IFERROR(VLOOKUP('Calendario reposición'!$C55,'Inventario'!$A$2:$U$101,14,0),""))</f>
        <v/>
      </c>
      <c r="J55" s="46">
        <f>IF('Calendario reposición'!$C55="","",IFERROR(VLOOKUP('Calendario reposición'!$C55,'Inventario'!$A$2:$U$101,19,0),""))</f>
        <v/>
      </c>
      <c r="K55" s="46">
        <f>IF('Calendario reposición'!$C55="","",IF('Calendario reposición'!$D55="","",IFERROR('Calendario reposición'!$I55*'Calendario reposición'!$J55,0)))</f>
        <v/>
      </c>
      <c r="L55" s="14">
        <f>IF('Calendario reposición'!$C55="","",IFERROR(VLOOKUP('Calendario reposición'!$C55,'Inventario'!$A$2:$U$101,15,0),""))</f>
        <v/>
      </c>
    </row>
    <row r="56">
      <c r="A56" s="40">
        <f>IF('Calendario reposición'!$C56="","",IFERROR(VLOOKUP('Calendario reposición'!$C56,'Inventario'!$A$2:$U$101,17,0),""))</f>
        <v/>
      </c>
      <c r="B56" s="40">
        <f>IF('Calendario reposición'!$C56="","",IFERROR(VLOOKUP('Calendario reposición'!$C56,'Inventario'!$A$2:$U$101,18,0),""))</f>
        <v/>
      </c>
      <c r="C56" s="2" t="n"/>
      <c r="D56" s="19">
        <f>IF('Calendario reposición'!$C56="","",IFERROR(VLOOKUP('Calendario reposición'!$C56,'Inventario'!$A$2:$U$101,2,0),""))</f>
        <v/>
      </c>
      <c r="E56" s="19">
        <f>IF('Calendario reposición'!$C56="","",IFERROR(VLOOKUP('Calendario reposición'!$C56,'Inventario'!$A$2:$U$101,4,0),""))</f>
        <v/>
      </c>
      <c r="F56" s="19">
        <f>IF('Calendario reposición'!$C56="","",IFERROR(VLOOKUP('Calendario reposición'!$C56,'Inventario'!$A$2:$U$101,6,0),""))</f>
        <v/>
      </c>
      <c r="G56" s="38">
        <f>IF('Calendario reposición'!$C56="","",IFERROR(VLOOKUP('Calendario reposición'!$C56,'Inventario'!$A$2:$U$101,7,0),""))</f>
        <v/>
      </c>
      <c r="H56" s="38">
        <f>IF('Calendario reposición'!$C56="","",IFERROR(VLOOKUP('Calendario reposición'!$C56,'Inventario'!$A$2:$U$101,13,0),""))</f>
        <v/>
      </c>
      <c r="I56" s="38">
        <f>IF('Calendario reposición'!$C56="","",IFERROR(VLOOKUP('Calendario reposición'!$C56,'Inventario'!$A$2:$U$101,14,0),""))</f>
        <v/>
      </c>
      <c r="J56" s="42">
        <f>IF('Calendario reposición'!$C56="","",IFERROR(VLOOKUP('Calendario reposición'!$C56,'Inventario'!$A$2:$U$101,19,0),""))</f>
        <v/>
      </c>
      <c r="K56" s="42">
        <f>IF('Calendario reposición'!$C56="","",IF('Calendario reposición'!$D56="","",IFERROR('Calendario reposición'!$I56*'Calendario reposición'!$J56,0)))</f>
        <v/>
      </c>
      <c r="L56" s="7">
        <f>IF('Calendario reposición'!$C56="","",IFERROR(VLOOKUP('Calendario reposición'!$C56,'Inventario'!$A$2:$U$101,15,0),""))</f>
        <v/>
      </c>
    </row>
    <row r="57">
      <c r="A57" s="45">
        <f>IF('Calendario reposición'!$C57="","",IFERROR(VLOOKUP('Calendario reposición'!$C57,'Inventario'!$A$2:$U$101,17,0),""))</f>
        <v/>
      </c>
      <c r="B57" s="45">
        <f>IF('Calendario reposición'!$C57="","",IFERROR(VLOOKUP('Calendario reposición'!$C57,'Inventario'!$A$2:$U$101,18,0),""))</f>
        <v/>
      </c>
      <c r="C57" s="2" t="n"/>
      <c r="D57" s="21">
        <f>IF('Calendario reposición'!$C57="","",IFERROR(VLOOKUP('Calendario reposición'!$C57,'Inventario'!$A$2:$U$101,2,0),""))</f>
        <v/>
      </c>
      <c r="E57" s="21">
        <f>IF('Calendario reposición'!$C57="","",IFERROR(VLOOKUP('Calendario reposición'!$C57,'Inventario'!$A$2:$U$101,4,0),""))</f>
        <v/>
      </c>
      <c r="F57" s="21">
        <f>IF('Calendario reposición'!$C57="","",IFERROR(VLOOKUP('Calendario reposición'!$C57,'Inventario'!$A$2:$U$101,6,0),""))</f>
        <v/>
      </c>
      <c r="G57" s="44">
        <f>IF('Calendario reposición'!$C57="","",IFERROR(VLOOKUP('Calendario reposición'!$C57,'Inventario'!$A$2:$U$101,7,0),""))</f>
        <v/>
      </c>
      <c r="H57" s="44">
        <f>IF('Calendario reposición'!$C57="","",IFERROR(VLOOKUP('Calendario reposición'!$C57,'Inventario'!$A$2:$U$101,13,0),""))</f>
        <v/>
      </c>
      <c r="I57" s="44">
        <f>IF('Calendario reposición'!$C57="","",IFERROR(VLOOKUP('Calendario reposición'!$C57,'Inventario'!$A$2:$U$101,14,0),""))</f>
        <v/>
      </c>
      <c r="J57" s="46">
        <f>IF('Calendario reposición'!$C57="","",IFERROR(VLOOKUP('Calendario reposición'!$C57,'Inventario'!$A$2:$U$101,19,0),""))</f>
        <v/>
      </c>
      <c r="K57" s="46">
        <f>IF('Calendario reposición'!$C57="","",IF('Calendario reposición'!$D57="","",IFERROR('Calendario reposición'!$I57*'Calendario reposición'!$J57,0)))</f>
        <v/>
      </c>
      <c r="L57" s="14">
        <f>IF('Calendario reposición'!$C57="","",IFERROR(VLOOKUP('Calendario reposición'!$C57,'Inventario'!$A$2:$U$101,15,0),""))</f>
        <v/>
      </c>
    </row>
    <row r="58">
      <c r="A58" s="40">
        <f>IF('Calendario reposición'!$C58="","",IFERROR(VLOOKUP('Calendario reposición'!$C58,'Inventario'!$A$2:$U$101,17,0),""))</f>
        <v/>
      </c>
      <c r="B58" s="40">
        <f>IF('Calendario reposición'!$C58="","",IFERROR(VLOOKUP('Calendario reposición'!$C58,'Inventario'!$A$2:$U$101,18,0),""))</f>
        <v/>
      </c>
      <c r="C58" s="2" t="n"/>
      <c r="D58" s="19">
        <f>IF('Calendario reposición'!$C58="","",IFERROR(VLOOKUP('Calendario reposición'!$C58,'Inventario'!$A$2:$U$101,2,0),""))</f>
        <v/>
      </c>
      <c r="E58" s="19">
        <f>IF('Calendario reposición'!$C58="","",IFERROR(VLOOKUP('Calendario reposición'!$C58,'Inventario'!$A$2:$U$101,4,0),""))</f>
        <v/>
      </c>
      <c r="F58" s="19">
        <f>IF('Calendario reposición'!$C58="","",IFERROR(VLOOKUP('Calendario reposición'!$C58,'Inventario'!$A$2:$U$101,6,0),""))</f>
        <v/>
      </c>
      <c r="G58" s="38">
        <f>IF('Calendario reposición'!$C58="","",IFERROR(VLOOKUP('Calendario reposición'!$C58,'Inventario'!$A$2:$U$101,7,0),""))</f>
        <v/>
      </c>
      <c r="H58" s="38">
        <f>IF('Calendario reposición'!$C58="","",IFERROR(VLOOKUP('Calendario reposición'!$C58,'Inventario'!$A$2:$U$101,13,0),""))</f>
        <v/>
      </c>
      <c r="I58" s="38">
        <f>IF('Calendario reposición'!$C58="","",IFERROR(VLOOKUP('Calendario reposición'!$C58,'Inventario'!$A$2:$U$101,14,0),""))</f>
        <v/>
      </c>
      <c r="J58" s="42">
        <f>IF('Calendario reposición'!$C58="","",IFERROR(VLOOKUP('Calendario reposición'!$C58,'Inventario'!$A$2:$U$101,19,0),""))</f>
        <v/>
      </c>
      <c r="K58" s="42">
        <f>IF('Calendario reposición'!$C58="","",IF('Calendario reposición'!$D58="","",IFERROR('Calendario reposición'!$I58*'Calendario reposición'!$J58,0)))</f>
        <v/>
      </c>
      <c r="L58" s="7">
        <f>IF('Calendario reposición'!$C58="","",IFERROR(VLOOKUP('Calendario reposición'!$C58,'Inventario'!$A$2:$U$101,15,0),""))</f>
        <v/>
      </c>
    </row>
    <row r="59">
      <c r="A59" s="45">
        <f>IF('Calendario reposición'!$C59="","",IFERROR(VLOOKUP('Calendario reposición'!$C59,'Inventario'!$A$2:$U$101,17,0),""))</f>
        <v/>
      </c>
      <c r="B59" s="45">
        <f>IF('Calendario reposición'!$C59="","",IFERROR(VLOOKUP('Calendario reposición'!$C59,'Inventario'!$A$2:$U$101,18,0),""))</f>
        <v/>
      </c>
      <c r="C59" s="2" t="n"/>
      <c r="D59" s="21">
        <f>IF('Calendario reposición'!$C59="","",IFERROR(VLOOKUP('Calendario reposición'!$C59,'Inventario'!$A$2:$U$101,2,0),""))</f>
        <v/>
      </c>
      <c r="E59" s="21">
        <f>IF('Calendario reposición'!$C59="","",IFERROR(VLOOKUP('Calendario reposición'!$C59,'Inventario'!$A$2:$U$101,4,0),""))</f>
        <v/>
      </c>
      <c r="F59" s="21">
        <f>IF('Calendario reposición'!$C59="","",IFERROR(VLOOKUP('Calendario reposición'!$C59,'Inventario'!$A$2:$U$101,6,0),""))</f>
        <v/>
      </c>
      <c r="G59" s="44">
        <f>IF('Calendario reposición'!$C59="","",IFERROR(VLOOKUP('Calendario reposición'!$C59,'Inventario'!$A$2:$U$101,7,0),""))</f>
        <v/>
      </c>
      <c r="H59" s="44">
        <f>IF('Calendario reposición'!$C59="","",IFERROR(VLOOKUP('Calendario reposición'!$C59,'Inventario'!$A$2:$U$101,13,0),""))</f>
        <v/>
      </c>
      <c r="I59" s="44">
        <f>IF('Calendario reposición'!$C59="","",IFERROR(VLOOKUP('Calendario reposición'!$C59,'Inventario'!$A$2:$U$101,14,0),""))</f>
        <v/>
      </c>
      <c r="J59" s="46">
        <f>IF('Calendario reposición'!$C59="","",IFERROR(VLOOKUP('Calendario reposición'!$C59,'Inventario'!$A$2:$U$101,19,0),""))</f>
        <v/>
      </c>
      <c r="K59" s="46">
        <f>IF('Calendario reposición'!$C59="","",IF('Calendario reposición'!$D59="","",IFERROR('Calendario reposición'!$I59*'Calendario reposición'!$J59,0)))</f>
        <v/>
      </c>
      <c r="L59" s="14">
        <f>IF('Calendario reposición'!$C59="","",IFERROR(VLOOKUP('Calendario reposición'!$C59,'Inventario'!$A$2:$U$101,15,0),""))</f>
        <v/>
      </c>
    </row>
    <row r="60">
      <c r="A60" s="40">
        <f>IF('Calendario reposición'!$C60="","",IFERROR(VLOOKUP('Calendario reposición'!$C60,'Inventario'!$A$2:$U$101,17,0),""))</f>
        <v/>
      </c>
      <c r="B60" s="40">
        <f>IF('Calendario reposición'!$C60="","",IFERROR(VLOOKUP('Calendario reposición'!$C60,'Inventario'!$A$2:$U$101,18,0),""))</f>
        <v/>
      </c>
      <c r="C60" s="2" t="n"/>
      <c r="D60" s="19">
        <f>IF('Calendario reposición'!$C60="","",IFERROR(VLOOKUP('Calendario reposición'!$C60,'Inventario'!$A$2:$U$101,2,0),""))</f>
        <v/>
      </c>
      <c r="E60" s="19">
        <f>IF('Calendario reposición'!$C60="","",IFERROR(VLOOKUP('Calendario reposición'!$C60,'Inventario'!$A$2:$U$101,4,0),""))</f>
        <v/>
      </c>
      <c r="F60" s="19">
        <f>IF('Calendario reposición'!$C60="","",IFERROR(VLOOKUP('Calendario reposición'!$C60,'Inventario'!$A$2:$U$101,6,0),""))</f>
        <v/>
      </c>
      <c r="G60" s="38">
        <f>IF('Calendario reposición'!$C60="","",IFERROR(VLOOKUP('Calendario reposición'!$C60,'Inventario'!$A$2:$U$101,7,0),""))</f>
        <v/>
      </c>
      <c r="H60" s="38">
        <f>IF('Calendario reposición'!$C60="","",IFERROR(VLOOKUP('Calendario reposición'!$C60,'Inventario'!$A$2:$U$101,13,0),""))</f>
        <v/>
      </c>
      <c r="I60" s="38">
        <f>IF('Calendario reposición'!$C60="","",IFERROR(VLOOKUP('Calendario reposición'!$C60,'Inventario'!$A$2:$U$101,14,0),""))</f>
        <v/>
      </c>
      <c r="J60" s="42">
        <f>IF('Calendario reposición'!$C60="","",IFERROR(VLOOKUP('Calendario reposición'!$C60,'Inventario'!$A$2:$U$101,19,0),""))</f>
        <v/>
      </c>
      <c r="K60" s="42">
        <f>IF('Calendario reposición'!$C60="","",IF('Calendario reposición'!$D60="","",IFERROR('Calendario reposición'!$I60*'Calendario reposición'!$J60,0)))</f>
        <v/>
      </c>
      <c r="L60" s="7">
        <f>IF('Calendario reposición'!$C60="","",IFERROR(VLOOKUP('Calendario reposición'!$C60,'Inventario'!$A$2:$U$101,15,0),""))</f>
        <v/>
      </c>
    </row>
    <row r="61">
      <c r="A61" s="45">
        <f>IF('Calendario reposición'!$C61="","",IFERROR(VLOOKUP('Calendario reposición'!$C61,'Inventario'!$A$2:$U$101,17,0),""))</f>
        <v/>
      </c>
      <c r="B61" s="45">
        <f>IF('Calendario reposición'!$C61="","",IFERROR(VLOOKUP('Calendario reposición'!$C61,'Inventario'!$A$2:$U$101,18,0),""))</f>
        <v/>
      </c>
      <c r="C61" s="2" t="n"/>
      <c r="D61" s="21">
        <f>IF('Calendario reposición'!$C61="","",IFERROR(VLOOKUP('Calendario reposición'!$C61,'Inventario'!$A$2:$U$101,2,0),""))</f>
        <v/>
      </c>
      <c r="E61" s="21">
        <f>IF('Calendario reposición'!$C61="","",IFERROR(VLOOKUP('Calendario reposición'!$C61,'Inventario'!$A$2:$U$101,4,0),""))</f>
        <v/>
      </c>
      <c r="F61" s="21">
        <f>IF('Calendario reposición'!$C61="","",IFERROR(VLOOKUP('Calendario reposición'!$C61,'Inventario'!$A$2:$U$101,6,0),""))</f>
        <v/>
      </c>
      <c r="G61" s="44">
        <f>IF('Calendario reposición'!$C61="","",IFERROR(VLOOKUP('Calendario reposición'!$C61,'Inventario'!$A$2:$U$101,7,0),""))</f>
        <v/>
      </c>
      <c r="H61" s="44">
        <f>IF('Calendario reposición'!$C61="","",IFERROR(VLOOKUP('Calendario reposición'!$C61,'Inventario'!$A$2:$U$101,13,0),""))</f>
        <v/>
      </c>
      <c r="I61" s="44">
        <f>IF('Calendario reposición'!$C61="","",IFERROR(VLOOKUP('Calendario reposición'!$C61,'Inventario'!$A$2:$U$101,14,0),""))</f>
        <v/>
      </c>
      <c r="J61" s="46">
        <f>IF('Calendario reposición'!$C61="","",IFERROR(VLOOKUP('Calendario reposición'!$C61,'Inventario'!$A$2:$U$101,19,0),""))</f>
        <v/>
      </c>
      <c r="K61" s="46">
        <f>IF('Calendario reposición'!$C61="","",IF('Calendario reposición'!$D61="","",IFERROR('Calendario reposición'!$I61*'Calendario reposición'!$J61,0)))</f>
        <v/>
      </c>
      <c r="L61" s="14">
        <f>IF('Calendario reposición'!$C61="","",IFERROR(VLOOKUP('Calendario reposición'!$C61,'Inventario'!$A$2:$U$101,15,0),""))</f>
        <v/>
      </c>
    </row>
    <row r="62">
      <c r="A62" s="40">
        <f>IF('Calendario reposición'!$C62="","",IFERROR(VLOOKUP('Calendario reposición'!$C62,'Inventario'!$A$2:$U$101,17,0),""))</f>
        <v/>
      </c>
      <c r="B62" s="40">
        <f>IF('Calendario reposición'!$C62="","",IFERROR(VLOOKUP('Calendario reposición'!$C62,'Inventario'!$A$2:$U$101,18,0),""))</f>
        <v/>
      </c>
      <c r="C62" s="2" t="n"/>
      <c r="D62" s="19">
        <f>IF('Calendario reposición'!$C62="","",IFERROR(VLOOKUP('Calendario reposición'!$C62,'Inventario'!$A$2:$U$101,2,0),""))</f>
        <v/>
      </c>
      <c r="E62" s="19">
        <f>IF('Calendario reposición'!$C62="","",IFERROR(VLOOKUP('Calendario reposición'!$C62,'Inventario'!$A$2:$U$101,4,0),""))</f>
        <v/>
      </c>
      <c r="F62" s="19">
        <f>IF('Calendario reposición'!$C62="","",IFERROR(VLOOKUP('Calendario reposición'!$C62,'Inventario'!$A$2:$U$101,6,0),""))</f>
        <v/>
      </c>
      <c r="G62" s="38">
        <f>IF('Calendario reposición'!$C62="","",IFERROR(VLOOKUP('Calendario reposición'!$C62,'Inventario'!$A$2:$U$101,7,0),""))</f>
        <v/>
      </c>
      <c r="H62" s="38">
        <f>IF('Calendario reposición'!$C62="","",IFERROR(VLOOKUP('Calendario reposición'!$C62,'Inventario'!$A$2:$U$101,13,0),""))</f>
        <v/>
      </c>
      <c r="I62" s="38">
        <f>IF('Calendario reposición'!$C62="","",IFERROR(VLOOKUP('Calendario reposición'!$C62,'Inventario'!$A$2:$U$101,14,0),""))</f>
        <v/>
      </c>
      <c r="J62" s="42">
        <f>IF('Calendario reposición'!$C62="","",IFERROR(VLOOKUP('Calendario reposición'!$C62,'Inventario'!$A$2:$U$101,19,0),""))</f>
        <v/>
      </c>
      <c r="K62" s="42">
        <f>IF('Calendario reposición'!$C62="","",IF('Calendario reposición'!$D62="","",IFERROR('Calendario reposición'!$I62*'Calendario reposición'!$J62,0)))</f>
        <v/>
      </c>
      <c r="L62" s="7">
        <f>IF('Calendario reposición'!$C62="","",IFERROR(VLOOKUP('Calendario reposición'!$C62,'Inventario'!$A$2:$U$101,15,0),""))</f>
        <v/>
      </c>
    </row>
    <row r="63">
      <c r="A63" s="45">
        <f>IF('Calendario reposición'!$C63="","",IFERROR(VLOOKUP('Calendario reposición'!$C63,'Inventario'!$A$2:$U$101,17,0),""))</f>
        <v/>
      </c>
      <c r="B63" s="45">
        <f>IF('Calendario reposición'!$C63="","",IFERROR(VLOOKUP('Calendario reposición'!$C63,'Inventario'!$A$2:$U$101,18,0),""))</f>
        <v/>
      </c>
      <c r="C63" s="2" t="n"/>
      <c r="D63" s="21">
        <f>IF('Calendario reposición'!$C63="","",IFERROR(VLOOKUP('Calendario reposición'!$C63,'Inventario'!$A$2:$U$101,2,0),""))</f>
        <v/>
      </c>
      <c r="E63" s="21">
        <f>IF('Calendario reposición'!$C63="","",IFERROR(VLOOKUP('Calendario reposición'!$C63,'Inventario'!$A$2:$U$101,4,0),""))</f>
        <v/>
      </c>
      <c r="F63" s="21">
        <f>IF('Calendario reposición'!$C63="","",IFERROR(VLOOKUP('Calendario reposición'!$C63,'Inventario'!$A$2:$U$101,6,0),""))</f>
        <v/>
      </c>
      <c r="G63" s="44">
        <f>IF('Calendario reposición'!$C63="","",IFERROR(VLOOKUP('Calendario reposición'!$C63,'Inventario'!$A$2:$U$101,7,0),""))</f>
        <v/>
      </c>
      <c r="H63" s="44">
        <f>IF('Calendario reposición'!$C63="","",IFERROR(VLOOKUP('Calendario reposición'!$C63,'Inventario'!$A$2:$U$101,13,0),""))</f>
        <v/>
      </c>
      <c r="I63" s="44">
        <f>IF('Calendario reposición'!$C63="","",IFERROR(VLOOKUP('Calendario reposición'!$C63,'Inventario'!$A$2:$U$101,14,0),""))</f>
        <v/>
      </c>
      <c r="J63" s="46">
        <f>IF('Calendario reposición'!$C63="","",IFERROR(VLOOKUP('Calendario reposición'!$C63,'Inventario'!$A$2:$U$101,19,0),""))</f>
        <v/>
      </c>
      <c r="K63" s="46">
        <f>IF('Calendario reposición'!$C63="","",IF('Calendario reposición'!$D63="","",IFERROR('Calendario reposición'!$I63*'Calendario reposición'!$J63,0)))</f>
        <v/>
      </c>
      <c r="L63" s="14">
        <f>IF('Calendario reposición'!$C63="","",IFERROR(VLOOKUP('Calendario reposición'!$C63,'Inventario'!$A$2:$U$101,15,0),""))</f>
        <v/>
      </c>
    </row>
    <row r="64">
      <c r="A64" s="40">
        <f>IF('Calendario reposición'!$C64="","",IFERROR(VLOOKUP('Calendario reposición'!$C64,'Inventario'!$A$2:$U$101,17,0),""))</f>
        <v/>
      </c>
      <c r="B64" s="40">
        <f>IF('Calendario reposición'!$C64="","",IFERROR(VLOOKUP('Calendario reposición'!$C64,'Inventario'!$A$2:$U$101,18,0),""))</f>
        <v/>
      </c>
      <c r="C64" s="2" t="n"/>
      <c r="D64" s="19">
        <f>IF('Calendario reposición'!$C64="","",IFERROR(VLOOKUP('Calendario reposición'!$C64,'Inventario'!$A$2:$U$101,2,0),""))</f>
        <v/>
      </c>
      <c r="E64" s="19">
        <f>IF('Calendario reposición'!$C64="","",IFERROR(VLOOKUP('Calendario reposición'!$C64,'Inventario'!$A$2:$U$101,4,0),""))</f>
        <v/>
      </c>
      <c r="F64" s="19">
        <f>IF('Calendario reposición'!$C64="","",IFERROR(VLOOKUP('Calendario reposición'!$C64,'Inventario'!$A$2:$U$101,6,0),""))</f>
        <v/>
      </c>
      <c r="G64" s="38">
        <f>IF('Calendario reposición'!$C64="","",IFERROR(VLOOKUP('Calendario reposición'!$C64,'Inventario'!$A$2:$U$101,7,0),""))</f>
        <v/>
      </c>
      <c r="H64" s="38">
        <f>IF('Calendario reposición'!$C64="","",IFERROR(VLOOKUP('Calendario reposición'!$C64,'Inventario'!$A$2:$U$101,13,0),""))</f>
        <v/>
      </c>
      <c r="I64" s="38">
        <f>IF('Calendario reposición'!$C64="","",IFERROR(VLOOKUP('Calendario reposición'!$C64,'Inventario'!$A$2:$U$101,14,0),""))</f>
        <v/>
      </c>
      <c r="J64" s="42">
        <f>IF('Calendario reposición'!$C64="","",IFERROR(VLOOKUP('Calendario reposición'!$C64,'Inventario'!$A$2:$U$101,19,0),""))</f>
        <v/>
      </c>
      <c r="K64" s="42">
        <f>IF('Calendario reposición'!$C64="","",IF('Calendario reposición'!$D64="","",IFERROR('Calendario reposición'!$I64*'Calendario reposición'!$J64,0)))</f>
        <v/>
      </c>
      <c r="L64" s="7">
        <f>IF('Calendario reposición'!$C64="","",IFERROR(VLOOKUP('Calendario reposición'!$C64,'Inventario'!$A$2:$U$101,15,0),""))</f>
        <v/>
      </c>
    </row>
    <row r="65">
      <c r="A65" s="45">
        <f>IF('Calendario reposición'!$C65="","",IFERROR(VLOOKUP('Calendario reposición'!$C65,'Inventario'!$A$2:$U$101,17,0),""))</f>
        <v/>
      </c>
      <c r="B65" s="45">
        <f>IF('Calendario reposición'!$C65="","",IFERROR(VLOOKUP('Calendario reposición'!$C65,'Inventario'!$A$2:$U$101,18,0),""))</f>
        <v/>
      </c>
      <c r="C65" s="2" t="n"/>
      <c r="D65" s="21">
        <f>IF('Calendario reposición'!$C65="","",IFERROR(VLOOKUP('Calendario reposición'!$C65,'Inventario'!$A$2:$U$101,2,0),""))</f>
        <v/>
      </c>
      <c r="E65" s="21">
        <f>IF('Calendario reposición'!$C65="","",IFERROR(VLOOKUP('Calendario reposición'!$C65,'Inventario'!$A$2:$U$101,4,0),""))</f>
        <v/>
      </c>
      <c r="F65" s="21">
        <f>IF('Calendario reposición'!$C65="","",IFERROR(VLOOKUP('Calendario reposición'!$C65,'Inventario'!$A$2:$U$101,6,0),""))</f>
        <v/>
      </c>
      <c r="G65" s="44">
        <f>IF('Calendario reposición'!$C65="","",IFERROR(VLOOKUP('Calendario reposición'!$C65,'Inventario'!$A$2:$U$101,7,0),""))</f>
        <v/>
      </c>
      <c r="H65" s="44">
        <f>IF('Calendario reposición'!$C65="","",IFERROR(VLOOKUP('Calendario reposición'!$C65,'Inventario'!$A$2:$U$101,13,0),""))</f>
        <v/>
      </c>
      <c r="I65" s="44">
        <f>IF('Calendario reposición'!$C65="","",IFERROR(VLOOKUP('Calendario reposición'!$C65,'Inventario'!$A$2:$U$101,14,0),""))</f>
        <v/>
      </c>
      <c r="J65" s="46">
        <f>IF('Calendario reposición'!$C65="","",IFERROR(VLOOKUP('Calendario reposición'!$C65,'Inventario'!$A$2:$U$101,19,0),""))</f>
        <v/>
      </c>
      <c r="K65" s="46">
        <f>IF('Calendario reposición'!$C65="","",IF('Calendario reposición'!$D65="","",IFERROR('Calendario reposición'!$I65*'Calendario reposición'!$J65,0)))</f>
        <v/>
      </c>
      <c r="L65" s="14">
        <f>IF('Calendario reposición'!$C65="","",IFERROR(VLOOKUP('Calendario reposición'!$C65,'Inventario'!$A$2:$U$101,15,0),""))</f>
        <v/>
      </c>
    </row>
    <row r="66">
      <c r="A66" s="40">
        <f>IF('Calendario reposición'!$C66="","",IFERROR(VLOOKUP('Calendario reposición'!$C66,'Inventario'!$A$2:$U$101,17,0),""))</f>
        <v/>
      </c>
      <c r="B66" s="40">
        <f>IF('Calendario reposición'!$C66="","",IFERROR(VLOOKUP('Calendario reposición'!$C66,'Inventario'!$A$2:$U$101,18,0),""))</f>
        <v/>
      </c>
      <c r="C66" s="2" t="n"/>
      <c r="D66" s="19">
        <f>IF('Calendario reposición'!$C66="","",IFERROR(VLOOKUP('Calendario reposición'!$C66,'Inventario'!$A$2:$U$101,2,0),""))</f>
        <v/>
      </c>
      <c r="E66" s="19">
        <f>IF('Calendario reposición'!$C66="","",IFERROR(VLOOKUP('Calendario reposición'!$C66,'Inventario'!$A$2:$U$101,4,0),""))</f>
        <v/>
      </c>
      <c r="F66" s="19">
        <f>IF('Calendario reposición'!$C66="","",IFERROR(VLOOKUP('Calendario reposición'!$C66,'Inventario'!$A$2:$U$101,6,0),""))</f>
        <v/>
      </c>
      <c r="G66" s="38">
        <f>IF('Calendario reposición'!$C66="","",IFERROR(VLOOKUP('Calendario reposición'!$C66,'Inventario'!$A$2:$U$101,7,0),""))</f>
        <v/>
      </c>
      <c r="H66" s="38">
        <f>IF('Calendario reposición'!$C66="","",IFERROR(VLOOKUP('Calendario reposición'!$C66,'Inventario'!$A$2:$U$101,13,0),""))</f>
        <v/>
      </c>
      <c r="I66" s="38">
        <f>IF('Calendario reposición'!$C66="","",IFERROR(VLOOKUP('Calendario reposición'!$C66,'Inventario'!$A$2:$U$101,14,0),""))</f>
        <v/>
      </c>
      <c r="J66" s="42">
        <f>IF('Calendario reposición'!$C66="","",IFERROR(VLOOKUP('Calendario reposición'!$C66,'Inventario'!$A$2:$U$101,19,0),""))</f>
        <v/>
      </c>
      <c r="K66" s="42">
        <f>IF('Calendario reposición'!$C66="","",IF('Calendario reposición'!$D66="","",IFERROR('Calendario reposición'!$I66*'Calendario reposición'!$J66,0)))</f>
        <v/>
      </c>
      <c r="L66" s="7">
        <f>IF('Calendario reposición'!$C66="","",IFERROR(VLOOKUP('Calendario reposición'!$C66,'Inventario'!$A$2:$U$101,15,0),""))</f>
        <v/>
      </c>
    </row>
    <row r="67">
      <c r="A67" s="45">
        <f>IF('Calendario reposición'!$C67="","",IFERROR(VLOOKUP('Calendario reposición'!$C67,'Inventario'!$A$2:$U$101,17,0),""))</f>
        <v/>
      </c>
      <c r="B67" s="45">
        <f>IF('Calendario reposición'!$C67="","",IFERROR(VLOOKUP('Calendario reposición'!$C67,'Inventario'!$A$2:$U$101,18,0),""))</f>
        <v/>
      </c>
      <c r="C67" s="2" t="n"/>
      <c r="D67" s="21">
        <f>IF('Calendario reposición'!$C67="","",IFERROR(VLOOKUP('Calendario reposición'!$C67,'Inventario'!$A$2:$U$101,2,0),""))</f>
        <v/>
      </c>
      <c r="E67" s="21">
        <f>IF('Calendario reposición'!$C67="","",IFERROR(VLOOKUP('Calendario reposición'!$C67,'Inventario'!$A$2:$U$101,4,0),""))</f>
        <v/>
      </c>
      <c r="F67" s="21">
        <f>IF('Calendario reposición'!$C67="","",IFERROR(VLOOKUP('Calendario reposición'!$C67,'Inventario'!$A$2:$U$101,6,0),""))</f>
        <v/>
      </c>
      <c r="G67" s="44">
        <f>IF('Calendario reposición'!$C67="","",IFERROR(VLOOKUP('Calendario reposición'!$C67,'Inventario'!$A$2:$U$101,7,0),""))</f>
        <v/>
      </c>
      <c r="H67" s="44">
        <f>IF('Calendario reposición'!$C67="","",IFERROR(VLOOKUP('Calendario reposición'!$C67,'Inventario'!$A$2:$U$101,13,0),""))</f>
        <v/>
      </c>
      <c r="I67" s="44">
        <f>IF('Calendario reposición'!$C67="","",IFERROR(VLOOKUP('Calendario reposición'!$C67,'Inventario'!$A$2:$U$101,14,0),""))</f>
        <v/>
      </c>
      <c r="J67" s="46">
        <f>IF('Calendario reposición'!$C67="","",IFERROR(VLOOKUP('Calendario reposición'!$C67,'Inventario'!$A$2:$U$101,19,0),""))</f>
        <v/>
      </c>
      <c r="K67" s="46">
        <f>IF('Calendario reposición'!$C67="","",IF('Calendario reposición'!$D67="","",IFERROR('Calendario reposición'!$I67*'Calendario reposición'!$J67,0)))</f>
        <v/>
      </c>
      <c r="L67" s="14">
        <f>IF('Calendario reposición'!$C67="","",IFERROR(VLOOKUP('Calendario reposición'!$C67,'Inventario'!$A$2:$U$101,15,0),""))</f>
        <v/>
      </c>
    </row>
    <row r="68">
      <c r="A68" s="40">
        <f>IF('Calendario reposición'!$C68="","",IFERROR(VLOOKUP('Calendario reposición'!$C68,'Inventario'!$A$2:$U$101,17,0),""))</f>
        <v/>
      </c>
      <c r="B68" s="40">
        <f>IF('Calendario reposición'!$C68="","",IFERROR(VLOOKUP('Calendario reposición'!$C68,'Inventario'!$A$2:$U$101,18,0),""))</f>
        <v/>
      </c>
      <c r="C68" s="2" t="n"/>
      <c r="D68" s="19">
        <f>IF('Calendario reposición'!$C68="","",IFERROR(VLOOKUP('Calendario reposición'!$C68,'Inventario'!$A$2:$U$101,2,0),""))</f>
        <v/>
      </c>
      <c r="E68" s="19">
        <f>IF('Calendario reposición'!$C68="","",IFERROR(VLOOKUP('Calendario reposición'!$C68,'Inventario'!$A$2:$U$101,4,0),""))</f>
        <v/>
      </c>
      <c r="F68" s="19">
        <f>IF('Calendario reposición'!$C68="","",IFERROR(VLOOKUP('Calendario reposición'!$C68,'Inventario'!$A$2:$U$101,6,0),""))</f>
        <v/>
      </c>
      <c r="G68" s="38">
        <f>IF('Calendario reposición'!$C68="","",IFERROR(VLOOKUP('Calendario reposición'!$C68,'Inventario'!$A$2:$U$101,7,0),""))</f>
        <v/>
      </c>
      <c r="H68" s="38">
        <f>IF('Calendario reposición'!$C68="","",IFERROR(VLOOKUP('Calendario reposición'!$C68,'Inventario'!$A$2:$U$101,13,0),""))</f>
        <v/>
      </c>
      <c r="I68" s="38">
        <f>IF('Calendario reposición'!$C68="","",IFERROR(VLOOKUP('Calendario reposición'!$C68,'Inventario'!$A$2:$U$101,14,0),""))</f>
        <v/>
      </c>
      <c r="J68" s="42">
        <f>IF('Calendario reposición'!$C68="","",IFERROR(VLOOKUP('Calendario reposición'!$C68,'Inventario'!$A$2:$U$101,19,0),""))</f>
        <v/>
      </c>
      <c r="K68" s="42">
        <f>IF('Calendario reposición'!$C68="","",IF('Calendario reposición'!$D68="","",IFERROR('Calendario reposición'!$I68*'Calendario reposición'!$J68,0)))</f>
        <v/>
      </c>
      <c r="L68" s="7">
        <f>IF('Calendario reposición'!$C68="","",IFERROR(VLOOKUP('Calendario reposición'!$C68,'Inventario'!$A$2:$U$101,15,0),""))</f>
        <v/>
      </c>
    </row>
    <row r="69">
      <c r="A69" s="45">
        <f>IF('Calendario reposición'!$C69="","",IFERROR(VLOOKUP('Calendario reposición'!$C69,'Inventario'!$A$2:$U$101,17,0),""))</f>
        <v/>
      </c>
      <c r="B69" s="45">
        <f>IF('Calendario reposición'!$C69="","",IFERROR(VLOOKUP('Calendario reposición'!$C69,'Inventario'!$A$2:$U$101,18,0),""))</f>
        <v/>
      </c>
      <c r="C69" s="2" t="n"/>
      <c r="D69" s="21">
        <f>IF('Calendario reposición'!$C69="","",IFERROR(VLOOKUP('Calendario reposición'!$C69,'Inventario'!$A$2:$U$101,2,0),""))</f>
        <v/>
      </c>
      <c r="E69" s="21">
        <f>IF('Calendario reposición'!$C69="","",IFERROR(VLOOKUP('Calendario reposición'!$C69,'Inventario'!$A$2:$U$101,4,0),""))</f>
        <v/>
      </c>
      <c r="F69" s="21">
        <f>IF('Calendario reposición'!$C69="","",IFERROR(VLOOKUP('Calendario reposición'!$C69,'Inventario'!$A$2:$U$101,6,0),""))</f>
        <v/>
      </c>
      <c r="G69" s="44">
        <f>IF('Calendario reposición'!$C69="","",IFERROR(VLOOKUP('Calendario reposición'!$C69,'Inventario'!$A$2:$U$101,7,0),""))</f>
        <v/>
      </c>
      <c r="H69" s="44">
        <f>IF('Calendario reposición'!$C69="","",IFERROR(VLOOKUP('Calendario reposición'!$C69,'Inventario'!$A$2:$U$101,13,0),""))</f>
        <v/>
      </c>
      <c r="I69" s="44">
        <f>IF('Calendario reposición'!$C69="","",IFERROR(VLOOKUP('Calendario reposición'!$C69,'Inventario'!$A$2:$U$101,14,0),""))</f>
        <v/>
      </c>
      <c r="J69" s="46">
        <f>IF('Calendario reposición'!$C69="","",IFERROR(VLOOKUP('Calendario reposición'!$C69,'Inventario'!$A$2:$U$101,19,0),""))</f>
        <v/>
      </c>
      <c r="K69" s="46">
        <f>IF('Calendario reposición'!$C69="","",IF('Calendario reposición'!$D69="","",IFERROR('Calendario reposición'!$I69*'Calendario reposición'!$J69,0)))</f>
        <v/>
      </c>
      <c r="L69" s="14">
        <f>IF('Calendario reposición'!$C69="","",IFERROR(VLOOKUP('Calendario reposición'!$C69,'Inventario'!$A$2:$U$101,15,0),""))</f>
        <v/>
      </c>
    </row>
    <row r="70">
      <c r="A70" s="40">
        <f>IF('Calendario reposición'!$C70="","",IFERROR(VLOOKUP('Calendario reposición'!$C70,'Inventario'!$A$2:$U$101,17,0),""))</f>
        <v/>
      </c>
      <c r="B70" s="40">
        <f>IF('Calendario reposición'!$C70="","",IFERROR(VLOOKUP('Calendario reposición'!$C70,'Inventario'!$A$2:$U$101,18,0),""))</f>
        <v/>
      </c>
      <c r="C70" s="2" t="n"/>
      <c r="D70" s="19">
        <f>IF('Calendario reposición'!$C70="","",IFERROR(VLOOKUP('Calendario reposición'!$C70,'Inventario'!$A$2:$U$101,2,0),""))</f>
        <v/>
      </c>
      <c r="E70" s="19">
        <f>IF('Calendario reposición'!$C70="","",IFERROR(VLOOKUP('Calendario reposición'!$C70,'Inventario'!$A$2:$U$101,4,0),""))</f>
        <v/>
      </c>
      <c r="F70" s="19">
        <f>IF('Calendario reposición'!$C70="","",IFERROR(VLOOKUP('Calendario reposición'!$C70,'Inventario'!$A$2:$U$101,6,0),""))</f>
        <v/>
      </c>
      <c r="G70" s="38">
        <f>IF('Calendario reposición'!$C70="","",IFERROR(VLOOKUP('Calendario reposición'!$C70,'Inventario'!$A$2:$U$101,7,0),""))</f>
        <v/>
      </c>
      <c r="H70" s="38">
        <f>IF('Calendario reposición'!$C70="","",IFERROR(VLOOKUP('Calendario reposición'!$C70,'Inventario'!$A$2:$U$101,13,0),""))</f>
        <v/>
      </c>
      <c r="I70" s="38">
        <f>IF('Calendario reposición'!$C70="","",IFERROR(VLOOKUP('Calendario reposición'!$C70,'Inventario'!$A$2:$U$101,14,0),""))</f>
        <v/>
      </c>
      <c r="J70" s="42">
        <f>IF('Calendario reposición'!$C70="","",IFERROR(VLOOKUP('Calendario reposición'!$C70,'Inventario'!$A$2:$U$101,19,0),""))</f>
        <v/>
      </c>
      <c r="K70" s="42">
        <f>IF('Calendario reposición'!$C70="","",IF('Calendario reposición'!$D70="","",IFERROR('Calendario reposición'!$I70*'Calendario reposición'!$J70,0)))</f>
        <v/>
      </c>
      <c r="L70" s="7">
        <f>IF('Calendario reposición'!$C70="","",IFERROR(VLOOKUP('Calendario reposición'!$C70,'Inventario'!$A$2:$U$101,15,0),""))</f>
        <v/>
      </c>
    </row>
    <row r="71">
      <c r="A71" s="45">
        <f>IF('Calendario reposición'!$C71="","",IFERROR(VLOOKUP('Calendario reposición'!$C71,'Inventario'!$A$2:$U$101,17,0),""))</f>
        <v/>
      </c>
      <c r="B71" s="45">
        <f>IF('Calendario reposición'!$C71="","",IFERROR(VLOOKUP('Calendario reposición'!$C71,'Inventario'!$A$2:$U$101,18,0),""))</f>
        <v/>
      </c>
      <c r="C71" s="2" t="n"/>
      <c r="D71" s="21">
        <f>IF('Calendario reposición'!$C71="","",IFERROR(VLOOKUP('Calendario reposición'!$C71,'Inventario'!$A$2:$U$101,2,0),""))</f>
        <v/>
      </c>
      <c r="E71" s="21">
        <f>IF('Calendario reposición'!$C71="","",IFERROR(VLOOKUP('Calendario reposición'!$C71,'Inventario'!$A$2:$U$101,4,0),""))</f>
        <v/>
      </c>
      <c r="F71" s="21">
        <f>IF('Calendario reposición'!$C71="","",IFERROR(VLOOKUP('Calendario reposición'!$C71,'Inventario'!$A$2:$U$101,6,0),""))</f>
        <v/>
      </c>
      <c r="G71" s="44">
        <f>IF('Calendario reposición'!$C71="","",IFERROR(VLOOKUP('Calendario reposición'!$C71,'Inventario'!$A$2:$U$101,7,0),""))</f>
        <v/>
      </c>
      <c r="H71" s="44">
        <f>IF('Calendario reposición'!$C71="","",IFERROR(VLOOKUP('Calendario reposición'!$C71,'Inventario'!$A$2:$U$101,13,0),""))</f>
        <v/>
      </c>
      <c r="I71" s="44">
        <f>IF('Calendario reposición'!$C71="","",IFERROR(VLOOKUP('Calendario reposición'!$C71,'Inventario'!$A$2:$U$101,14,0),""))</f>
        <v/>
      </c>
      <c r="J71" s="46">
        <f>IF('Calendario reposición'!$C71="","",IFERROR(VLOOKUP('Calendario reposición'!$C71,'Inventario'!$A$2:$U$101,19,0),""))</f>
        <v/>
      </c>
      <c r="K71" s="46">
        <f>IF('Calendario reposición'!$C71="","",IF('Calendario reposición'!$D71="","",IFERROR('Calendario reposición'!$I71*'Calendario reposición'!$J71,0)))</f>
        <v/>
      </c>
      <c r="L71" s="14">
        <f>IF('Calendario reposición'!$C71="","",IFERROR(VLOOKUP('Calendario reposición'!$C71,'Inventario'!$A$2:$U$101,15,0),""))</f>
        <v/>
      </c>
    </row>
    <row r="72">
      <c r="A72" s="40">
        <f>IF('Calendario reposición'!$C72="","",IFERROR(VLOOKUP('Calendario reposición'!$C72,'Inventario'!$A$2:$U$101,17,0),""))</f>
        <v/>
      </c>
      <c r="B72" s="40">
        <f>IF('Calendario reposición'!$C72="","",IFERROR(VLOOKUP('Calendario reposición'!$C72,'Inventario'!$A$2:$U$101,18,0),""))</f>
        <v/>
      </c>
      <c r="C72" s="2" t="n"/>
      <c r="D72" s="19">
        <f>IF('Calendario reposición'!$C72="","",IFERROR(VLOOKUP('Calendario reposición'!$C72,'Inventario'!$A$2:$U$101,2,0),""))</f>
        <v/>
      </c>
      <c r="E72" s="19">
        <f>IF('Calendario reposición'!$C72="","",IFERROR(VLOOKUP('Calendario reposición'!$C72,'Inventario'!$A$2:$U$101,4,0),""))</f>
        <v/>
      </c>
      <c r="F72" s="19">
        <f>IF('Calendario reposición'!$C72="","",IFERROR(VLOOKUP('Calendario reposición'!$C72,'Inventario'!$A$2:$U$101,6,0),""))</f>
        <v/>
      </c>
      <c r="G72" s="38">
        <f>IF('Calendario reposición'!$C72="","",IFERROR(VLOOKUP('Calendario reposición'!$C72,'Inventario'!$A$2:$U$101,7,0),""))</f>
        <v/>
      </c>
      <c r="H72" s="38">
        <f>IF('Calendario reposición'!$C72="","",IFERROR(VLOOKUP('Calendario reposición'!$C72,'Inventario'!$A$2:$U$101,13,0),""))</f>
        <v/>
      </c>
      <c r="I72" s="38">
        <f>IF('Calendario reposición'!$C72="","",IFERROR(VLOOKUP('Calendario reposición'!$C72,'Inventario'!$A$2:$U$101,14,0),""))</f>
        <v/>
      </c>
      <c r="J72" s="42">
        <f>IF('Calendario reposición'!$C72="","",IFERROR(VLOOKUP('Calendario reposición'!$C72,'Inventario'!$A$2:$U$101,19,0),""))</f>
        <v/>
      </c>
      <c r="K72" s="42">
        <f>IF('Calendario reposición'!$C72="","",IF('Calendario reposición'!$D72="","",IFERROR('Calendario reposición'!$I72*'Calendario reposición'!$J72,0)))</f>
        <v/>
      </c>
      <c r="L72" s="7">
        <f>IF('Calendario reposición'!$C72="","",IFERROR(VLOOKUP('Calendario reposición'!$C72,'Inventario'!$A$2:$U$101,15,0),""))</f>
        <v/>
      </c>
    </row>
    <row r="73">
      <c r="A73" s="45">
        <f>IF('Calendario reposición'!$C73="","",IFERROR(VLOOKUP('Calendario reposición'!$C73,'Inventario'!$A$2:$U$101,17,0),""))</f>
        <v/>
      </c>
      <c r="B73" s="45">
        <f>IF('Calendario reposición'!$C73="","",IFERROR(VLOOKUP('Calendario reposición'!$C73,'Inventario'!$A$2:$U$101,18,0),""))</f>
        <v/>
      </c>
      <c r="C73" s="2" t="n"/>
      <c r="D73" s="21">
        <f>IF('Calendario reposición'!$C73="","",IFERROR(VLOOKUP('Calendario reposición'!$C73,'Inventario'!$A$2:$U$101,2,0),""))</f>
        <v/>
      </c>
      <c r="E73" s="21">
        <f>IF('Calendario reposición'!$C73="","",IFERROR(VLOOKUP('Calendario reposición'!$C73,'Inventario'!$A$2:$U$101,4,0),""))</f>
        <v/>
      </c>
      <c r="F73" s="21">
        <f>IF('Calendario reposición'!$C73="","",IFERROR(VLOOKUP('Calendario reposición'!$C73,'Inventario'!$A$2:$U$101,6,0),""))</f>
        <v/>
      </c>
      <c r="G73" s="44">
        <f>IF('Calendario reposición'!$C73="","",IFERROR(VLOOKUP('Calendario reposición'!$C73,'Inventario'!$A$2:$U$101,7,0),""))</f>
        <v/>
      </c>
      <c r="H73" s="44">
        <f>IF('Calendario reposición'!$C73="","",IFERROR(VLOOKUP('Calendario reposición'!$C73,'Inventario'!$A$2:$U$101,13,0),""))</f>
        <v/>
      </c>
      <c r="I73" s="44">
        <f>IF('Calendario reposición'!$C73="","",IFERROR(VLOOKUP('Calendario reposición'!$C73,'Inventario'!$A$2:$U$101,14,0),""))</f>
        <v/>
      </c>
      <c r="J73" s="46">
        <f>IF('Calendario reposición'!$C73="","",IFERROR(VLOOKUP('Calendario reposición'!$C73,'Inventario'!$A$2:$U$101,19,0),""))</f>
        <v/>
      </c>
      <c r="K73" s="46">
        <f>IF('Calendario reposición'!$C73="","",IF('Calendario reposición'!$D73="","",IFERROR('Calendario reposición'!$I73*'Calendario reposición'!$J73,0)))</f>
        <v/>
      </c>
      <c r="L73" s="14">
        <f>IF('Calendario reposición'!$C73="","",IFERROR(VLOOKUP('Calendario reposición'!$C73,'Inventario'!$A$2:$U$101,15,0),""))</f>
        <v/>
      </c>
    </row>
    <row r="74">
      <c r="A74" s="40">
        <f>IF('Calendario reposición'!$C74="","",IFERROR(VLOOKUP('Calendario reposición'!$C74,'Inventario'!$A$2:$U$101,17,0),""))</f>
        <v/>
      </c>
      <c r="B74" s="40">
        <f>IF('Calendario reposición'!$C74="","",IFERROR(VLOOKUP('Calendario reposición'!$C74,'Inventario'!$A$2:$U$101,18,0),""))</f>
        <v/>
      </c>
      <c r="C74" s="2" t="n"/>
      <c r="D74" s="19">
        <f>IF('Calendario reposición'!$C74="","",IFERROR(VLOOKUP('Calendario reposición'!$C74,'Inventario'!$A$2:$U$101,2,0),""))</f>
        <v/>
      </c>
      <c r="E74" s="19">
        <f>IF('Calendario reposición'!$C74="","",IFERROR(VLOOKUP('Calendario reposición'!$C74,'Inventario'!$A$2:$U$101,4,0),""))</f>
        <v/>
      </c>
      <c r="F74" s="19">
        <f>IF('Calendario reposición'!$C74="","",IFERROR(VLOOKUP('Calendario reposición'!$C74,'Inventario'!$A$2:$U$101,6,0),""))</f>
        <v/>
      </c>
      <c r="G74" s="38">
        <f>IF('Calendario reposición'!$C74="","",IFERROR(VLOOKUP('Calendario reposición'!$C74,'Inventario'!$A$2:$U$101,7,0),""))</f>
        <v/>
      </c>
      <c r="H74" s="38">
        <f>IF('Calendario reposición'!$C74="","",IFERROR(VLOOKUP('Calendario reposición'!$C74,'Inventario'!$A$2:$U$101,13,0),""))</f>
        <v/>
      </c>
      <c r="I74" s="38">
        <f>IF('Calendario reposición'!$C74="","",IFERROR(VLOOKUP('Calendario reposición'!$C74,'Inventario'!$A$2:$U$101,14,0),""))</f>
        <v/>
      </c>
      <c r="J74" s="42">
        <f>IF('Calendario reposición'!$C74="","",IFERROR(VLOOKUP('Calendario reposición'!$C74,'Inventario'!$A$2:$U$101,19,0),""))</f>
        <v/>
      </c>
      <c r="K74" s="42">
        <f>IF('Calendario reposición'!$C74="","",IF('Calendario reposición'!$D74="","",IFERROR('Calendario reposición'!$I74*'Calendario reposición'!$J74,0)))</f>
        <v/>
      </c>
      <c r="L74" s="7">
        <f>IF('Calendario reposición'!$C74="","",IFERROR(VLOOKUP('Calendario reposición'!$C74,'Inventario'!$A$2:$U$101,15,0),""))</f>
        <v/>
      </c>
    </row>
    <row r="75">
      <c r="A75" s="45">
        <f>IF('Calendario reposición'!$C75="","",IFERROR(VLOOKUP('Calendario reposición'!$C75,'Inventario'!$A$2:$U$101,17,0),""))</f>
        <v/>
      </c>
      <c r="B75" s="45">
        <f>IF('Calendario reposición'!$C75="","",IFERROR(VLOOKUP('Calendario reposición'!$C75,'Inventario'!$A$2:$U$101,18,0),""))</f>
        <v/>
      </c>
      <c r="C75" s="2" t="n"/>
      <c r="D75" s="21">
        <f>IF('Calendario reposición'!$C75="","",IFERROR(VLOOKUP('Calendario reposición'!$C75,'Inventario'!$A$2:$U$101,2,0),""))</f>
        <v/>
      </c>
      <c r="E75" s="21">
        <f>IF('Calendario reposición'!$C75="","",IFERROR(VLOOKUP('Calendario reposición'!$C75,'Inventario'!$A$2:$U$101,4,0),""))</f>
        <v/>
      </c>
      <c r="F75" s="21">
        <f>IF('Calendario reposición'!$C75="","",IFERROR(VLOOKUP('Calendario reposición'!$C75,'Inventario'!$A$2:$U$101,6,0),""))</f>
        <v/>
      </c>
      <c r="G75" s="44">
        <f>IF('Calendario reposición'!$C75="","",IFERROR(VLOOKUP('Calendario reposición'!$C75,'Inventario'!$A$2:$U$101,7,0),""))</f>
        <v/>
      </c>
      <c r="H75" s="44">
        <f>IF('Calendario reposición'!$C75="","",IFERROR(VLOOKUP('Calendario reposición'!$C75,'Inventario'!$A$2:$U$101,13,0),""))</f>
        <v/>
      </c>
      <c r="I75" s="44">
        <f>IF('Calendario reposición'!$C75="","",IFERROR(VLOOKUP('Calendario reposición'!$C75,'Inventario'!$A$2:$U$101,14,0),""))</f>
        <v/>
      </c>
      <c r="J75" s="46">
        <f>IF('Calendario reposición'!$C75="","",IFERROR(VLOOKUP('Calendario reposición'!$C75,'Inventario'!$A$2:$U$101,19,0),""))</f>
        <v/>
      </c>
      <c r="K75" s="46">
        <f>IF('Calendario reposición'!$C75="","",IF('Calendario reposición'!$D75="","",IFERROR('Calendario reposición'!$I75*'Calendario reposición'!$J75,0)))</f>
        <v/>
      </c>
      <c r="L75" s="14">
        <f>IF('Calendario reposición'!$C75="","",IFERROR(VLOOKUP('Calendario reposición'!$C75,'Inventario'!$A$2:$U$101,15,0),""))</f>
        <v/>
      </c>
    </row>
    <row r="76">
      <c r="A76" s="40">
        <f>IF('Calendario reposición'!$C76="","",IFERROR(VLOOKUP('Calendario reposición'!$C76,'Inventario'!$A$2:$U$101,17,0),""))</f>
        <v/>
      </c>
      <c r="B76" s="40">
        <f>IF('Calendario reposición'!$C76="","",IFERROR(VLOOKUP('Calendario reposición'!$C76,'Inventario'!$A$2:$U$101,18,0),""))</f>
        <v/>
      </c>
      <c r="C76" s="2" t="n"/>
      <c r="D76" s="19">
        <f>IF('Calendario reposición'!$C76="","",IFERROR(VLOOKUP('Calendario reposición'!$C76,'Inventario'!$A$2:$U$101,2,0),""))</f>
        <v/>
      </c>
      <c r="E76" s="19">
        <f>IF('Calendario reposición'!$C76="","",IFERROR(VLOOKUP('Calendario reposición'!$C76,'Inventario'!$A$2:$U$101,4,0),""))</f>
        <v/>
      </c>
      <c r="F76" s="19">
        <f>IF('Calendario reposición'!$C76="","",IFERROR(VLOOKUP('Calendario reposición'!$C76,'Inventario'!$A$2:$U$101,6,0),""))</f>
        <v/>
      </c>
      <c r="G76" s="38">
        <f>IF('Calendario reposición'!$C76="","",IFERROR(VLOOKUP('Calendario reposición'!$C76,'Inventario'!$A$2:$U$101,7,0),""))</f>
        <v/>
      </c>
      <c r="H76" s="38">
        <f>IF('Calendario reposición'!$C76="","",IFERROR(VLOOKUP('Calendario reposición'!$C76,'Inventario'!$A$2:$U$101,13,0),""))</f>
        <v/>
      </c>
      <c r="I76" s="38">
        <f>IF('Calendario reposición'!$C76="","",IFERROR(VLOOKUP('Calendario reposición'!$C76,'Inventario'!$A$2:$U$101,14,0),""))</f>
        <v/>
      </c>
      <c r="J76" s="42">
        <f>IF('Calendario reposición'!$C76="","",IFERROR(VLOOKUP('Calendario reposición'!$C76,'Inventario'!$A$2:$U$101,19,0),""))</f>
        <v/>
      </c>
      <c r="K76" s="42">
        <f>IF('Calendario reposición'!$C76="","",IF('Calendario reposición'!$D76="","",IFERROR('Calendario reposición'!$I76*'Calendario reposición'!$J76,0)))</f>
        <v/>
      </c>
      <c r="L76" s="7">
        <f>IF('Calendario reposición'!$C76="","",IFERROR(VLOOKUP('Calendario reposición'!$C76,'Inventario'!$A$2:$U$101,15,0),""))</f>
        <v/>
      </c>
    </row>
    <row r="77">
      <c r="A77" s="45">
        <f>IF('Calendario reposición'!$C77="","",IFERROR(VLOOKUP('Calendario reposición'!$C77,'Inventario'!$A$2:$U$101,17,0),""))</f>
        <v/>
      </c>
      <c r="B77" s="45">
        <f>IF('Calendario reposición'!$C77="","",IFERROR(VLOOKUP('Calendario reposición'!$C77,'Inventario'!$A$2:$U$101,18,0),""))</f>
        <v/>
      </c>
      <c r="C77" s="2" t="n"/>
      <c r="D77" s="21">
        <f>IF('Calendario reposición'!$C77="","",IFERROR(VLOOKUP('Calendario reposición'!$C77,'Inventario'!$A$2:$U$101,2,0),""))</f>
        <v/>
      </c>
      <c r="E77" s="21">
        <f>IF('Calendario reposición'!$C77="","",IFERROR(VLOOKUP('Calendario reposición'!$C77,'Inventario'!$A$2:$U$101,4,0),""))</f>
        <v/>
      </c>
      <c r="F77" s="21">
        <f>IF('Calendario reposición'!$C77="","",IFERROR(VLOOKUP('Calendario reposición'!$C77,'Inventario'!$A$2:$U$101,6,0),""))</f>
        <v/>
      </c>
      <c r="G77" s="44">
        <f>IF('Calendario reposición'!$C77="","",IFERROR(VLOOKUP('Calendario reposición'!$C77,'Inventario'!$A$2:$U$101,7,0),""))</f>
        <v/>
      </c>
      <c r="H77" s="44">
        <f>IF('Calendario reposición'!$C77="","",IFERROR(VLOOKUP('Calendario reposición'!$C77,'Inventario'!$A$2:$U$101,13,0),""))</f>
        <v/>
      </c>
      <c r="I77" s="44">
        <f>IF('Calendario reposición'!$C77="","",IFERROR(VLOOKUP('Calendario reposición'!$C77,'Inventario'!$A$2:$U$101,14,0),""))</f>
        <v/>
      </c>
      <c r="J77" s="46">
        <f>IF('Calendario reposición'!$C77="","",IFERROR(VLOOKUP('Calendario reposición'!$C77,'Inventario'!$A$2:$U$101,19,0),""))</f>
        <v/>
      </c>
      <c r="K77" s="46">
        <f>IF('Calendario reposición'!$C77="","",IF('Calendario reposición'!$D77="","",IFERROR('Calendario reposición'!$I77*'Calendario reposición'!$J77,0)))</f>
        <v/>
      </c>
      <c r="L77" s="14">
        <f>IF('Calendario reposición'!$C77="","",IFERROR(VLOOKUP('Calendario reposición'!$C77,'Inventario'!$A$2:$U$101,15,0),""))</f>
        <v/>
      </c>
    </row>
    <row r="78">
      <c r="A78" s="40">
        <f>IF('Calendario reposición'!$C78="","",IFERROR(VLOOKUP('Calendario reposición'!$C78,'Inventario'!$A$2:$U$101,17,0),""))</f>
        <v/>
      </c>
      <c r="B78" s="40">
        <f>IF('Calendario reposición'!$C78="","",IFERROR(VLOOKUP('Calendario reposición'!$C78,'Inventario'!$A$2:$U$101,18,0),""))</f>
        <v/>
      </c>
      <c r="C78" s="2" t="n"/>
      <c r="D78" s="19">
        <f>IF('Calendario reposición'!$C78="","",IFERROR(VLOOKUP('Calendario reposición'!$C78,'Inventario'!$A$2:$U$101,2,0),""))</f>
        <v/>
      </c>
      <c r="E78" s="19">
        <f>IF('Calendario reposición'!$C78="","",IFERROR(VLOOKUP('Calendario reposición'!$C78,'Inventario'!$A$2:$U$101,4,0),""))</f>
        <v/>
      </c>
      <c r="F78" s="19">
        <f>IF('Calendario reposición'!$C78="","",IFERROR(VLOOKUP('Calendario reposición'!$C78,'Inventario'!$A$2:$U$101,6,0),""))</f>
        <v/>
      </c>
      <c r="G78" s="38">
        <f>IF('Calendario reposición'!$C78="","",IFERROR(VLOOKUP('Calendario reposición'!$C78,'Inventario'!$A$2:$U$101,7,0),""))</f>
        <v/>
      </c>
      <c r="H78" s="38">
        <f>IF('Calendario reposición'!$C78="","",IFERROR(VLOOKUP('Calendario reposición'!$C78,'Inventario'!$A$2:$U$101,13,0),""))</f>
        <v/>
      </c>
      <c r="I78" s="38">
        <f>IF('Calendario reposición'!$C78="","",IFERROR(VLOOKUP('Calendario reposición'!$C78,'Inventario'!$A$2:$U$101,14,0),""))</f>
        <v/>
      </c>
      <c r="J78" s="42">
        <f>IF('Calendario reposición'!$C78="","",IFERROR(VLOOKUP('Calendario reposición'!$C78,'Inventario'!$A$2:$U$101,19,0),""))</f>
        <v/>
      </c>
      <c r="K78" s="42">
        <f>IF('Calendario reposición'!$C78="","",IF('Calendario reposición'!$D78="","",IFERROR('Calendario reposición'!$I78*'Calendario reposición'!$J78,0)))</f>
        <v/>
      </c>
      <c r="L78" s="7">
        <f>IF('Calendario reposición'!$C78="","",IFERROR(VLOOKUP('Calendario reposición'!$C78,'Inventario'!$A$2:$U$101,15,0),""))</f>
        <v/>
      </c>
    </row>
    <row r="79">
      <c r="A79" s="45">
        <f>IF('Calendario reposición'!$C79="","",IFERROR(VLOOKUP('Calendario reposición'!$C79,'Inventario'!$A$2:$U$101,17,0),""))</f>
        <v/>
      </c>
      <c r="B79" s="45">
        <f>IF('Calendario reposición'!$C79="","",IFERROR(VLOOKUP('Calendario reposición'!$C79,'Inventario'!$A$2:$U$101,18,0),""))</f>
        <v/>
      </c>
      <c r="C79" s="2" t="n"/>
      <c r="D79" s="21">
        <f>IF('Calendario reposición'!$C79="","",IFERROR(VLOOKUP('Calendario reposición'!$C79,'Inventario'!$A$2:$U$101,2,0),""))</f>
        <v/>
      </c>
      <c r="E79" s="21">
        <f>IF('Calendario reposición'!$C79="","",IFERROR(VLOOKUP('Calendario reposición'!$C79,'Inventario'!$A$2:$U$101,4,0),""))</f>
        <v/>
      </c>
      <c r="F79" s="21">
        <f>IF('Calendario reposición'!$C79="","",IFERROR(VLOOKUP('Calendario reposición'!$C79,'Inventario'!$A$2:$U$101,6,0),""))</f>
        <v/>
      </c>
      <c r="G79" s="44">
        <f>IF('Calendario reposición'!$C79="","",IFERROR(VLOOKUP('Calendario reposición'!$C79,'Inventario'!$A$2:$U$101,7,0),""))</f>
        <v/>
      </c>
      <c r="H79" s="44">
        <f>IF('Calendario reposición'!$C79="","",IFERROR(VLOOKUP('Calendario reposición'!$C79,'Inventario'!$A$2:$U$101,13,0),""))</f>
        <v/>
      </c>
      <c r="I79" s="44">
        <f>IF('Calendario reposición'!$C79="","",IFERROR(VLOOKUP('Calendario reposición'!$C79,'Inventario'!$A$2:$U$101,14,0),""))</f>
        <v/>
      </c>
      <c r="J79" s="46">
        <f>IF('Calendario reposición'!$C79="","",IFERROR(VLOOKUP('Calendario reposición'!$C79,'Inventario'!$A$2:$U$101,19,0),""))</f>
        <v/>
      </c>
      <c r="K79" s="46">
        <f>IF('Calendario reposición'!$C79="","",IF('Calendario reposición'!$D79="","",IFERROR('Calendario reposición'!$I79*'Calendario reposición'!$J79,0)))</f>
        <v/>
      </c>
      <c r="L79" s="14">
        <f>IF('Calendario reposición'!$C79="","",IFERROR(VLOOKUP('Calendario reposición'!$C79,'Inventario'!$A$2:$U$101,15,0),""))</f>
        <v/>
      </c>
    </row>
    <row r="80">
      <c r="A80" s="40">
        <f>IF('Calendario reposición'!$C80="","",IFERROR(VLOOKUP('Calendario reposición'!$C80,'Inventario'!$A$2:$U$101,17,0),""))</f>
        <v/>
      </c>
      <c r="B80" s="40">
        <f>IF('Calendario reposición'!$C80="","",IFERROR(VLOOKUP('Calendario reposición'!$C80,'Inventario'!$A$2:$U$101,18,0),""))</f>
        <v/>
      </c>
      <c r="C80" s="2" t="n"/>
      <c r="D80" s="19">
        <f>IF('Calendario reposición'!$C80="","",IFERROR(VLOOKUP('Calendario reposición'!$C80,'Inventario'!$A$2:$U$101,2,0),""))</f>
        <v/>
      </c>
      <c r="E80" s="19">
        <f>IF('Calendario reposición'!$C80="","",IFERROR(VLOOKUP('Calendario reposición'!$C80,'Inventario'!$A$2:$U$101,4,0),""))</f>
        <v/>
      </c>
      <c r="F80" s="19">
        <f>IF('Calendario reposición'!$C80="","",IFERROR(VLOOKUP('Calendario reposición'!$C80,'Inventario'!$A$2:$U$101,6,0),""))</f>
        <v/>
      </c>
      <c r="G80" s="38">
        <f>IF('Calendario reposición'!$C80="","",IFERROR(VLOOKUP('Calendario reposición'!$C80,'Inventario'!$A$2:$U$101,7,0),""))</f>
        <v/>
      </c>
      <c r="H80" s="38">
        <f>IF('Calendario reposición'!$C80="","",IFERROR(VLOOKUP('Calendario reposición'!$C80,'Inventario'!$A$2:$U$101,13,0),""))</f>
        <v/>
      </c>
      <c r="I80" s="38">
        <f>IF('Calendario reposición'!$C80="","",IFERROR(VLOOKUP('Calendario reposición'!$C80,'Inventario'!$A$2:$U$101,14,0),""))</f>
        <v/>
      </c>
      <c r="J80" s="42">
        <f>IF('Calendario reposición'!$C80="","",IFERROR(VLOOKUP('Calendario reposición'!$C80,'Inventario'!$A$2:$U$101,19,0),""))</f>
        <v/>
      </c>
      <c r="K80" s="42">
        <f>IF('Calendario reposición'!$C80="","",IF('Calendario reposición'!$D80="","",IFERROR('Calendario reposición'!$I80*'Calendario reposición'!$J80,0)))</f>
        <v/>
      </c>
      <c r="L80" s="7">
        <f>IF('Calendario reposición'!$C80="","",IFERROR(VLOOKUP('Calendario reposición'!$C80,'Inventario'!$A$2:$U$101,15,0),""))</f>
        <v/>
      </c>
    </row>
    <row r="81">
      <c r="A81" s="45">
        <f>IF('Calendario reposición'!$C81="","",IFERROR(VLOOKUP('Calendario reposición'!$C81,'Inventario'!$A$2:$U$101,17,0),""))</f>
        <v/>
      </c>
      <c r="B81" s="45">
        <f>IF('Calendario reposición'!$C81="","",IFERROR(VLOOKUP('Calendario reposición'!$C81,'Inventario'!$A$2:$U$101,18,0),""))</f>
        <v/>
      </c>
      <c r="C81" s="2" t="n"/>
      <c r="D81" s="21">
        <f>IF('Calendario reposición'!$C81="","",IFERROR(VLOOKUP('Calendario reposición'!$C81,'Inventario'!$A$2:$U$101,2,0),""))</f>
        <v/>
      </c>
      <c r="E81" s="21">
        <f>IF('Calendario reposición'!$C81="","",IFERROR(VLOOKUP('Calendario reposición'!$C81,'Inventario'!$A$2:$U$101,4,0),""))</f>
        <v/>
      </c>
      <c r="F81" s="21">
        <f>IF('Calendario reposición'!$C81="","",IFERROR(VLOOKUP('Calendario reposición'!$C81,'Inventario'!$A$2:$U$101,6,0),""))</f>
        <v/>
      </c>
      <c r="G81" s="44">
        <f>IF('Calendario reposición'!$C81="","",IFERROR(VLOOKUP('Calendario reposición'!$C81,'Inventario'!$A$2:$U$101,7,0),""))</f>
        <v/>
      </c>
      <c r="H81" s="44">
        <f>IF('Calendario reposición'!$C81="","",IFERROR(VLOOKUP('Calendario reposición'!$C81,'Inventario'!$A$2:$U$101,13,0),""))</f>
        <v/>
      </c>
      <c r="I81" s="44">
        <f>IF('Calendario reposición'!$C81="","",IFERROR(VLOOKUP('Calendario reposición'!$C81,'Inventario'!$A$2:$U$101,14,0),""))</f>
        <v/>
      </c>
      <c r="J81" s="46">
        <f>IF('Calendario reposición'!$C81="","",IFERROR(VLOOKUP('Calendario reposición'!$C81,'Inventario'!$A$2:$U$101,19,0),""))</f>
        <v/>
      </c>
      <c r="K81" s="46">
        <f>IF('Calendario reposición'!$C81="","",IF('Calendario reposición'!$D81="","",IFERROR('Calendario reposición'!$I81*'Calendario reposición'!$J81,0)))</f>
        <v/>
      </c>
      <c r="L81" s="14">
        <f>IF('Calendario reposición'!$C81="","",IFERROR(VLOOKUP('Calendario reposición'!$C81,'Inventario'!$A$2:$U$101,15,0),""))</f>
        <v/>
      </c>
    </row>
    <row r="82">
      <c r="A82" s="40">
        <f>IF('Calendario reposición'!$C82="","",IFERROR(VLOOKUP('Calendario reposición'!$C82,'Inventario'!$A$2:$U$101,17,0),""))</f>
        <v/>
      </c>
      <c r="B82" s="40">
        <f>IF('Calendario reposición'!$C82="","",IFERROR(VLOOKUP('Calendario reposición'!$C82,'Inventario'!$A$2:$U$101,18,0),""))</f>
        <v/>
      </c>
      <c r="C82" s="2" t="n"/>
      <c r="D82" s="19">
        <f>IF('Calendario reposición'!$C82="","",IFERROR(VLOOKUP('Calendario reposición'!$C82,'Inventario'!$A$2:$U$101,2,0),""))</f>
        <v/>
      </c>
      <c r="E82" s="19">
        <f>IF('Calendario reposición'!$C82="","",IFERROR(VLOOKUP('Calendario reposición'!$C82,'Inventario'!$A$2:$U$101,4,0),""))</f>
        <v/>
      </c>
      <c r="F82" s="19">
        <f>IF('Calendario reposición'!$C82="","",IFERROR(VLOOKUP('Calendario reposición'!$C82,'Inventario'!$A$2:$U$101,6,0),""))</f>
        <v/>
      </c>
      <c r="G82" s="38">
        <f>IF('Calendario reposición'!$C82="","",IFERROR(VLOOKUP('Calendario reposición'!$C82,'Inventario'!$A$2:$U$101,7,0),""))</f>
        <v/>
      </c>
      <c r="H82" s="38">
        <f>IF('Calendario reposición'!$C82="","",IFERROR(VLOOKUP('Calendario reposición'!$C82,'Inventario'!$A$2:$U$101,13,0),""))</f>
        <v/>
      </c>
      <c r="I82" s="38">
        <f>IF('Calendario reposición'!$C82="","",IFERROR(VLOOKUP('Calendario reposición'!$C82,'Inventario'!$A$2:$U$101,14,0),""))</f>
        <v/>
      </c>
      <c r="J82" s="42">
        <f>IF('Calendario reposición'!$C82="","",IFERROR(VLOOKUP('Calendario reposición'!$C82,'Inventario'!$A$2:$U$101,19,0),""))</f>
        <v/>
      </c>
      <c r="K82" s="42">
        <f>IF('Calendario reposición'!$C82="","",IF('Calendario reposición'!$D82="","",IFERROR('Calendario reposición'!$I82*'Calendario reposición'!$J82,0)))</f>
        <v/>
      </c>
      <c r="L82" s="7">
        <f>IF('Calendario reposición'!$C82="","",IFERROR(VLOOKUP('Calendario reposición'!$C82,'Inventario'!$A$2:$U$101,15,0),""))</f>
        <v/>
      </c>
    </row>
    <row r="83">
      <c r="A83" s="45">
        <f>IF('Calendario reposición'!$C83="","",IFERROR(VLOOKUP('Calendario reposición'!$C83,'Inventario'!$A$2:$U$101,17,0),""))</f>
        <v/>
      </c>
      <c r="B83" s="45">
        <f>IF('Calendario reposición'!$C83="","",IFERROR(VLOOKUP('Calendario reposición'!$C83,'Inventario'!$A$2:$U$101,18,0),""))</f>
        <v/>
      </c>
      <c r="C83" s="2" t="n"/>
      <c r="D83" s="21">
        <f>IF('Calendario reposición'!$C83="","",IFERROR(VLOOKUP('Calendario reposición'!$C83,'Inventario'!$A$2:$U$101,2,0),""))</f>
        <v/>
      </c>
      <c r="E83" s="21">
        <f>IF('Calendario reposición'!$C83="","",IFERROR(VLOOKUP('Calendario reposición'!$C83,'Inventario'!$A$2:$U$101,4,0),""))</f>
        <v/>
      </c>
      <c r="F83" s="21">
        <f>IF('Calendario reposición'!$C83="","",IFERROR(VLOOKUP('Calendario reposición'!$C83,'Inventario'!$A$2:$U$101,6,0),""))</f>
        <v/>
      </c>
      <c r="G83" s="44">
        <f>IF('Calendario reposición'!$C83="","",IFERROR(VLOOKUP('Calendario reposición'!$C83,'Inventario'!$A$2:$U$101,7,0),""))</f>
        <v/>
      </c>
      <c r="H83" s="44">
        <f>IF('Calendario reposición'!$C83="","",IFERROR(VLOOKUP('Calendario reposición'!$C83,'Inventario'!$A$2:$U$101,13,0),""))</f>
        <v/>
      </c>
      <c r="I83" s="44">
        <f>IF('Calendario reposición'!$C83="","",IFERROR(VLOOKUP('Calendario reposición'!$C83,'Inventario'!$A$2:$U$101,14,0),""))</f>
        <v/>
      </c>
      <c r="J83" s="46">
        <f>IF('Calendario reposición'!$C83="","",IFERROR(VLOOKUP('Calendario reposición'!$C83,'Inventario'!$A$2:$U$101,19,0),""))</f>
        <v/>
      </c>
      <c r="K83" s="46">
        <f>IF('Calendario reposición'!$C83="","",IF('Calendario reposición'!$D83="","",IFERROR('Calendario reposición'!$I83*'Calendario reposición'!$J83,0)))</f>
        <v/>
      </c>
      <c r="L83" s="14">
        <f>IF('Calendario reposición'!$C83="","",IFERROR(VLOOKUP('Calendario reposición'!$C83,'Inventario'!$A$2:$U$101,15,0),""))</f>
        <v/>
      </c>
    </row>
    <row r="84">
      <c r="A84" s="40">
        <f>IF('Calendario reposición'!$C84="","",IFERROR(VLOOKUP('Calendario reposición'!$C84,'Inventario'!$A$2:$U$101,17,0),""))</f>
        <v/>
      </c>
      <c r="B84" s="40">
        <f>IF('Calendario reposición'!$C84="","",IFERROR(VLOOKUP('Calendario reposición'!$C84,'Inventario'!$A$2:$U$101,18,0),""))</f>
        <v/>
      </c>
      <c r="C84" s="2" t="n"/>
      <c r="D84" s="19">
        <f>IF('Calendario reposición'!$C84="","",IFERROR(VLOOKUP('Calendario reposición'!$C84,'Inventario'!$A$2:$U$101,2,0),""))</f>
        <v/>
      </c>
      <c r="E84" s="19">
        <f>IF('Calendario reposición'!$C84="","",IFERROR(VLOOKUP('Calendario reposición'!$C84,'Inventario'!$A$2:$U$101,4,0),""))</f>
        <v/>
      </c>
      <c r="F84" s="19">
        <f>IF('Calendario reposición'!$C84="","",IFERROR(VLOOKUP('Calendario reposición'!$C84,'Inventario'!$A$2:$U$101,6,0),""))</f>
        <v/>
      </c>
      <c r="G84" s="38">
        <f>IF('Calendario reposición'!$C84="","",IFERROR(VLOOKUP('Calendario reposición'!$C84,'Inventario'!$A$2:$U$101,7,0),""))</f>
        <v/>
      </c>
      <c r="H84" s="38">
        <f>IF('Calendario reposición'!$C84="","",IFERROR(VLOOKUP('Calendario reposición'!$C84,'Inventario'!$A$2:$U$101,13,0),""))</f>
        <v/>
      </c>
      <c r="I84" s="38">
        <f>IF('Calendario reposición'!$C84="","",IFERROR(VLOOKUP('Calendario reposición'!$C84,'Inventario'!$A$2:$U$101,14,0),""))</f>
        <v/>
      </c>
      <c r="J84" s="42">
        <f>IF('Calendario reposición'!$C84="","",IFERROR(VLOOKUP('Calendario reposición'!$C84,'Inventario'!$A$2:$U$101,19,0),""))</f>
        <v/>
      </c>
      <c r="K84" s="42">
        <f>IF('Calendario reposición'!$C84="","",IF('Calendario reposición'!$D84="","",IFERROR('Calendario reposición'!$I84*'Calendario reposición'!$J84,0)))</f>
        <v/>
      </c>
      <c r="L84" s="7">
        <f>IF('Calendario reposición'!$C84="","",IFERROR(VLOOKUP('Calendario reposición'!$C84,'Inventario'!$A$2:$U$101,15,0),""))</f>
        <v/>
      </c>
    </row>
    <row r="85">
      <c r="A85" s="45">
        <f>IF('Calendario reposición'!$C85="","",IFERROR(VLOOKUP('Calendario reposición'!$C85,'Inventario'!$A$2:$U$101,17,0),""))</f>
        <v/>
      </c>
      <c r="B85" s="45">
        <f>IF('Calendario reposición'!$C85="","",IFERROR(VLOOKUP('Calendario reposición'!$C85,'Inventario'!$A$2:$U$101,18,0),""))</f>
        <v/>
      </c>
      <c r="C85" s="2" t="n"/>
      <c r="D85" s="21">
        <f>IF('Calendario reposición'!$C85="","",IFERROR(VLOOKUP('Calendario reposición'!$C85,'Inventario'!$A$2:$U$101,2,0),""))</f>
        <v/>
      </c>
      <c r="E85" s="21">
        <f>IF('Calendario reposición'!$C85="","",IFERROR(VLOOKUP('Calendario reposición'!$C85,'Inventario'!$A$2:$U$101,4,0),""))</f>
        <v/>
      </c>
      <c r="F85" s="21">
        <f>IF('Calendario reposición'!$C85="","",IFERROR(VLOOKUP('Calendario reposición'!$C85,'Inventario'!$A$2:$U$101,6,0),""))</f>
        <v/>
      </c>
      <c r="G85" s="44">
        <f>IF('Calendario reposición'!$C85="","",IFERROR(VLOOKUP('Calendario reposición'!$C85,'Inventario'!$A$2:$U$101,7,0),""))</f>
        <v/>
      </c>
      <c r="H85" s="44">
        <f>IF('Calendario reposición'!$C85="","",IFERROR(VLOOKUP('Calendario reposición'!$C85,'Inventario'!$A$2:$U$101,13,0),""))</f>
        <v/>
      </c>
      <c r="I85" s="44">
        <f>IF('Calendario reposición'!$C85="","",IFERROR(VLOOKUP('Calendario reposición'!$C85,'Inventario'!$A$2:$U$101,14,0),""))</f>
        <v/>
      </c>
      <c r="J85" s="46">
        <f>IF('Calendario reposición'!$C85="","",IFERROR(VLOOKUP('Calendario reposición'!$C85,'Inventario'!$A$2:$U$101,19,0),""))</f>
        <v/>
      </c>
      <c r="K85" s="46">
        <f>IF('Calendario reposición'!$C85="","",IF('Calendario reposición'!$D85="","",IFERROR('Calendario reposición'!$I85*'Calendario reposición'!$J85,0)))</f>
        <v/>
      </c>
      <c r="L85" s="14">
        <f>IF('Calendario reposición'!$C85="","",IFERROR(VLOOKUP('Calendario reposición'!$C85,'Inventario'!$A$2:$U$101,15,0),""))</f>
        <v/>
      </c>
    </row>
    <row r="86">
      <c r="A86" s="40">
        <f>IF('Calendario reposición'!$C86="","",IFERROR(VLOOKUP('Calendario reposición'!$C86,'Inventario'!$A$2:$U$101,17,0),""))</f>
        <v/>
      </c>
      <c r="B86" s="40">
        <f>IF('Calendario reposición'!$C86="","",IFERROR(VLOOKUP('Calendario reposición'!$C86,'Inventario'!$A$2:$U$101,18,0),""))</f>
        <v/>
      </c>
      <c r="C86" s="2" t="n"/>
      <c r="D86" s="19">
        <f>IF('Calendario reposición'!$C86="","",IFERROR(VLOOKUP('Calendario reposición'!$C86,'Inventario'!$A$2:$U$101,2,0),""))</f>
        <v/>
      </c>
      <c r="E86" s="19">
        <f>IF('Calendario reposición'!$C86="","",IFERROR(VLOOKUP('Calendario reposición'!$C86,'Inventario'!$A$2:$U$101,4,0),""))</f>
        <v/>
      </c>
      <c r="F86" s="19">
        <f>IF('Calendario reposición'!$C86="","",IFERROR(VLOOKUP('Calendario reposición'!$C86,'Inventario'!$A$2:$U$101,6,0),""))</f>
        <v/>
      </c>
      <c r="G86" s="38">
        <f>IF('Calendario reposición'!$C86="","",IFERROR(VLOOKUP('Calendario reposición'!$C86,'Inventario'!$A$2:$U$101,7,0),""))</f>
        <v/>
      </c>
      <c r="H86" s="38">
        <f>IF('Calendario reposición'!$C86="","",IFERROR(VLOOKUP('Calendario reposición'!$C86,'Inventario'!$A$2:$U$101,13,0),""))</f>
        <v/>
      </c>
      <c r="I86" s="38">
        <f>IF('Calendario reposición'!$C86="","",IFERROR(VLOOKUP('Calendario reposición'!$C86,'Inventario'!$A$2:$U$101,14,0),""))</f>
        <v/>
      </c>
      <c r="J86" s="42">
        <f>IF('Calendario reposición'!$C86="","",IFERROR(VLOOKUP('Calendario reposición'!$C86,'Inventario'!$A$2:$U$101,19,0),""))</f>
        <v/>
      </c>
      <c r="K86" s="42">
        <f>IF('Calendario reposición'!$C86="","",IF('Calendario reposición'!$D86="","",IFERROR('Calendario reposición'!$I86*'Calendario reposición'!$J86,0)))</f>
        <v/>
      </c>
      <c r="L86" s="7">
        <f>IF('Calendario reposición'!$C86="","",IFERROR(VLOOKUP('Calendario reposición'!$C86,'Inventario'!$A$2:$U$101,15,0),""))</f>
        <v/>
      </c>
    </row>
    <row r="87">
      <c r="A87" s="45">
        <f>IF('Calendario reposición'!$C87="","",IFERROR(VLOOKUP('Calendario reposición'!$C87,'Inventario'!$A$2:$U$101,17,0),""))</f>
        <v/>
      </c>
      <c r="B87" s="45">
        <f>IF('Calendario reposición'!$C87="","",IFERROR(VLOOKUP('Calendario reposición'!$C87,'Inventario'!$A$2:$U$101,18,0),""))</f>
        <v/>
      </c>
      <c r="C87" s="2" t="n"/>
      <c r="D87" s="21">
        <f>IF('Calendario reposición'!$C87="","",IFERROR(VLOOKUP('Calendario reposición'!$C87,'Inventario'!$A$2:$U$101,2,0),""))</f>
        <v/>
      </c>
      <c r="E87" s="21">
        <f>IF('Calendario reposición'!$C87="","",IFERROR(VLOOKUP('Calendario reposición'!$C87,'Inventario'!$A$2:$U$101,4,0),""))</f>
        <v/>
      </c>
      <c r="F87" s="21">
        <f>IF('Calendario reposición'!$C87="","",IFERROR(VLOOKUP('Calendario reposición'!$C87,'Inventario'!$A$2:$U$101,6,0),""))</f>
        <v/>
      </c>
      <c r="G87" s="44">
        <f>IF('Calendario reposición'!$C87="","",IFERROR(VLOOKUP('Calendario reposición'!$C87,'Inventario'!$A$2:$U$101,7,0),""))</f>
        <v/>
      </c>
      <c r="H87" s="44">
        <f>IF('Calendario reposición'!$C87="","",IFERROR(VLOOKUP('Calendario reposición'!$C87,'Inventario'!$A$2:$U$101,13,0),""))</f>
        <v/>
      </c>
      <c r="I87" s="44">
        <f>IF('Calendario reposición'!$C87="","",IFERROR(VLOOKUP('Calendario reposición'!$C87,'Inventario'!$A$2:$U$101,14,0),""))</f>
        <v/>
      </c>
      <c r="J87" s="46">
        <f>IF('Calendario reposición'!$C87="","",IFERROR(VLOOKUP('Calendario reposición'!$C87,'Inventario'!$A$2:$U$101,19,0),""))</f>
        <v/>
      </c>
      <c r="K87" s="46">
        <f>IF('Calendario reposición'!$C87="","",IF('Calendario reposición'!$D87="","",IFERROR('Calendario reposición'!$I87*'Calendario reposición'!$J87,0)))</f>
        <v/>
      </c>
      <c r="L87" s="14">
        <f>IF('Calendario reposición'!$C87="","",IFERROR(VLOOKUP('Calendario reposición'!$C87,'Inventario'!$A$2:$U$101,15,0),""))</f>
        <v/>
      </c>
    </row>
    <row r="88">
      <c r="A88" s="40">
        <f>IF('Calendario reposición'!$C88="","",IFERROR(VLOOKUP('Calendario reposición'!$C88,'Inventario'!$A$2:$U$101,17,0),""))</f>
        <v/>
      </c>
      <c r="B88" s="40">
        <f>IF('Calendario reposición'!$C88="","",IFERROR(VLOOKUP('Calendario reposición'!$C88,'Inventario'!$A$2:$U$101,18,0),""))</f>
        <v/>
      </c>
      <c r="C88" s="2" t="n"/>
      <c r="D88" s="19">
        <f>IF('Calendario reposición'!$C88="","",IFERROR(VLOOKUP('Calendario reposición'!$C88,'Inventario'!$A$2:$U$101,2,0),""))</f>
        <v/>
      </c>
      <c r="E88" s="19">
        <f>IF('Calendario reposición'!$C88="","",IFERROR(VLOOKUP('Calendario reposición'!$C88,'Inventario'!$A$2:$U$101,4,0),""))</f>
        <v/>
      </c>
      <c r="F88" s="19">
        <f>IF('Calendario reposición'!$C88="","",IFERROR(VLOOKUP('Calendario reposición'!$C88,'Inventario'!$A$2:$U$101,6,0),""))</f>
        <v/>
      </c>
      <c r="G88" s="38">
        <f>IF('Calendario reposición'!$C88="","",IFERROR(VLOOKUP('Calendario reposición'!$C88,'Inventario'!$A$2:$U$101,7,0),""))</f>
        <v/>
      </c>
      <c r="H88" s="38">
        <f>IF('Calendario reposición'!$C88="","",IFERROR(VLOOKUP('Calendario reposición'!$C88,'Inventario'!$A$2:$U$101,13,0),""))</f>
        <v/>
      </c>
      <c r="I88" s="38">
        <f>IF('Calendario reposición'!$C88="","",IFERROR(VLOOKUP('Calendario reposición'!$C88,'Inventario'!$A$2:$U$101,14,0),""))</f>
        <v/>
      </c>
      <c r="J88" s="42">
        <f>IF('Calendario reposición'!$C88="","",IFERROR(VLOOKUP('Calendario reposición'!$C88,'Inventario'!$A$2:$U$101,19,0),""))</f>
        <v/>
      </c>
      <c r="K88" s="42">
        <f>IF('Calendario reposición'!$C88="","",IF('Calendario reposición'!$D88="","",IFERROR('Calendario reposición'!$I88*'Calendario reposición'!$J88,0)))</f>
        <v/>
      </c>
      <c r="L88" s="7">
        <f>IF('Calendario reposición'!$C88="","",IFERROR(VLOOKUP('Calendario reposición'!$C88,'Inventario'!$A$2:$U$101,15,0),""))</f>
        <v/>
      </c>
    </row>
    <row r="89">
      <c r="A89" s="45">
        <f>IF('Calendario reposición'!$C89="","",IFERROR(VLOOKUP('Calendario reposición'!$C89,'Inventario'!$A$2:$U$101,17,0),""))</f>
        <v/>
      </c>
      <c r="B89" s="45">
        <f>IF('Calendario reposición'!$C89="","",IFERROR(VLOOKUP('Calendario reposición'!$C89,'Inventario'!$A$2:$U$101,18,0),""))</f>
        <v/>
      </c>
      <c r="C89" s="2" t="n"/>
      <c r="D89" s="21">
        <f>IF('Calendario reposición'!$C89="","",IFERROR(VLOOKUP('Calendario reposición'!$C89,'Inventario'!$A$2:$U$101,2,0),""))</f>
        <v/>
      </c>
      <c r="E89" s="21">
        <f>IF('Calendario reposición'!$C89="","",IFERROR(VLOOKUP('Calendario reposición'!$C89,'Inventario'!$A$2:$U$101,4,0),""))</f>
        <v/>
      </c>
      <c r="F89" s="21">
        <f>IF('Calendario reposición'!$C89="","",IFERROR(VLOOKUP('Calendario reposición'!$C89,'Inventario'!$A$2:$U$101,6,0),""))</f>
        <v/>
      </c>
      <c r="G89" s="44">
        <f>IF('Calendario reposición'!$C89="","",IFERROR(VLOOKUP('Calendario reposición'!$C89,'Inventario'!$A$2:$U$101,7,0),""))</f>
        <v/>
      </c>
      <c r="H89" s="44">
        <f>IF('Calendario reposición'!$C89="","",IFERROR(VLOOKUP('Calendario reposición'!$C89,'Inventario'!$A$2:$U$101,13,0),""))</f>
        <v/>
      </c>
      <c r="I89" s="44">
        <f>IF('Calendario reposición'!$C89="","",IFERROR(VLOOKUP('Calendario reposición'!$C89,'Inventario'!$A$2:$U$101,14,0),""))</f>
        <v/>
      </c>
      <c r="J89" s="46">
        <f>IF('Calendario reposición'!$C89="","",IFERROR(VLOOKUP('Calendario reposición'!$C89,'Inventario'!$A$2:$U$101,19,0),""))</f>
        <v/>
      </c>
      <c r="K89" s="46">
        <f>IF('Calendario reposición'!$C89="","",IF('Calendario reposición'!$D89="","",IFERROR('Calendario reposición'!$I89*'Calendario reposición'!$J89,0)))</f>
        <v/>
      </c>
      <c r="L89" s="14">
        <f>IF('Calendario reposición'!$C89="","",IFERROR(VLOOKUP('Calendario reposición'!$C89,'Inventario'!$A$2:$U$101,15,0),""))</f>
        <v/>
      </c>
    </row>
    <row r="90">
      <c r="A90" s="40">
        <f>IF('Calendario reposición'!$C90="","",IFERROR(VLOOKUP('Calendario reposición'!$C90,'Inventario'!$A$2:$U$101,17,0),""))</f>
        <v/>
      </c>
      <c r="B90" s="40">
        <f>IF('Calendario reposición'!$C90="","",IFERROR(VLOOKUP('Calendario reposición'!$C90,'Inventario'!$A$2:$U$101,18,0),""))</f>
        <v/>
      </c>
      <c r="C90" s="2" t="n"/>
      <c r="D90" s="19">
        <f>IF('Calendario reposición'!$C90="","",IFERROR(VLOOKUP('Calendario reposición'!$C90,'Inventario'!$A$2:$U$101,2,0),""))</f>
        <v/>
      </c>
      <c r="E90" s="19">
        <f>IF('Calendario reposición'!$C90="","",IFERROR(VLOOKUP('Calendario reposición'!$C90,'Inventario'!$A$2:$U$101,4,0),""))</f>
        <v/>
      </c>
      <c r="F90" s="19">
        <f>IF('Calendario reposición'!$C90="","",IFERROR(VLOOKUP('Calendario reposición'!$C90,'Inventario'!$A$2:$U$101,6,0),""))</f>
        <v/>
      </c>
      <c r="G90" s="38">
        <f>IF('Calendario reposición'!$C90="","",IFERROR(VLOOKUP('Calendario reposición'!$C90,'Inventario'!$A$2:$U$101,7,0),""))</f>
        <v/>
      </c>
      <c r="H90" s="38">
        <f>IF('Calendario reposición'!$C90="","",IFERROR(VLOOKUP('Calendario reposición'!$C90,'Inventario'!$A$2:$U$101,13,0),""))</f>
        <v/>
      </c>
      <c r="I90" s="38">
        <f>IF('Calendario reposición'!$C90="","",IFERROR(VLOOKUP('Calendario reposición'!$C90,'Inventario'!$A$2:$U$101,14,0),""))</f>
        <v/>
      </c>
      <c r="J90" s="42">
        <f>IF('Calendario reposición'!$C90="","",IFERROR(VLOOKUP('Calendario reposición'!$C90,'Inventario'!$A$2:$U$101,19,0),""))</f>
        <v/>
      </c>
      <c r="K90" s="42">
        <f>IF('Calendario reposición'!$C90="","",IF('Calendario reposición'!$D90="","",IFERROR('Calendario reposición'!$I90*'Calendario reposición'!$J90,0)))</f>
        <v/>
      </c>
      <c r="L90" s="7">
        <f>IF('Calendario reposición'!$C90="","",IFERROR(VLOOKUP('Calendario reposición'!$C90,'Inventario'!$A$2:$U$101,15,0),""))</f>
        <v/>
      </c>
    </row>
    <row r="91">
      <c r="A91" s="45">
        <f>IF('Calendario reposición'!$C91="","",IFERROR(VLOOKUP('Calendario reposición'!$C91,'Inventario'!$A$2:$U$101,17,0),""))</f>
        <v/>
      </c>
      <c r="B91" s="45">
        <f>IF('Calendario reposición'!$C91="","",IFERROR(VLOOKUP('Calendario reposición'!$C91,'Inventario'!$A$2:$U$101,18,0),""))</f>
        <v/>
      </c>
      <c r="C91" s="2" t="n"/>
      <c r="D91" s="21">
        <f>IF('Calendario reposición'!$C91="","",IFERROR(VLOOKUP('Calendario reposición'!$C91,'Inventario'!$A$2:$U$101,2,0),""))</f>
        <v/>
      </c>
      <c r="E91" s="21">
        <f>IF('Calendario reposición'!$C91="","",IFERROR(VLOOKUP('Calendario reposición'!$C91,'Inventario'!$A$2:$U$101,4,0),""))</f>
        <v/>
      </c>
      <c r="F91" s="21">
        <f>IF('Calendario reposición'!$C91="","",IFERROR(VLOOKUP('Calendario reposición'!$C91,'Inventario'!$A$2:$U$101,6,0),""))</f>
        <v/>
      </c>
      <c r="G91" s="44">
        <f>IF('Calendario reposición'!$C91="","",IFERROR(VLOOKUP('Calendario reposición'!$C91,'Inventario'!$A$2:$U$101,7,0),""))</f>
        <v/>
      </c>
      <c r="H91" s="44">
        <f>IF('Calendario reposición'!$C91="","",IFERROR(VLOOKUP('Calendario reposición'!$C91,'Inventario'!$A$2:$U$101,13,0),""))</f>
        <v/>
      </c>
      <c r="I91" s="44">
        <f>IF('Calendario reposición'!$C91="","",IFERROR(VLOOKUP('Calendario reposición'!$C91,'Inventario'!$A$2:$U$101,14,0),""))</f>
        <v/>
      </c>
      <c r="J91" s="46">
        <f>IF('Calendario reposición'!$C91="","",IFERROR(VLOOKUP('Calendario reposición'!$C91,'Inventario'!$A$2:$U$101,19,0),""))</f>
        <v/>
      </c>
      <c r="K91" s="46">
        <f>IF('Calendario reposición'!$C91="","",IF('Calendario reposición'!$D91="","",IFERROR('Calendario reposición'!$I91*'Calendario reposición'!$J91,0)))</f>
        <v/>
      </c>
      <c r="L91" s="14">
        <f>IF('Calendario reposición'!$C91="","",IFERROR(VLOOKUP('Calendario reposición'!$C91,'Inventario'!$A$2:$U$101,15,0),""))</f>
        <v/>
      </c>
    </row>
    <row r="92">
      <c r="A92" s="40">
        <f>IF('Calendario reposición'!$C92="","",IFERROR(VLOOKUP('Calendario reposición'!$C92,'Inventario'!$A$2:$U$101,17,0),""))</f>
        <v/>
      </c>
      <c r="B92" s="40">
        <f>IF('Calendario reposición'!$C92="","",IFERROR(VLOOKUP('Calendario reposición'!$C92,'Inventario'!$A$2:$U$101,18,0),""))</f>
        <v/>
      </c>
      <c r="C92" s="2" t="n"/>
      <c r="D92" s="19">
        <f>IF('Calendario reposición'!$C92="","",IFERROR(VLOOKUP('Calendario reposición'!$C92,'Inventario'!$A$2:$U$101,2,0),""))</f>
        <v/>
      </c>
      <c r="E92" s="19">
        <f>IF('Calendario reposición'!$C92="","",IFERROR(VLOOKUP('Calendario reposición'!$C92,'Inventario'!$A$2:$U$101,4,0),""))</f>
        <v/>
      </c>
      <c r="F92" s="19">
        <f>IF('Calendario reposición'!$C92="","",IFERROR(VLOOKUP('Calendario reposición'!$C92,'Inventario'!$A$2:$U$101,6,0),""))</f>
        <v/>
      </c>
      <c r="G92" s="38">
        <f>IF('Calendario reposición'!$C92="","",IFERROR(VLOOKUP('Calendario reposición'!$C92,'Inventario'!$A$2:$U$101,7,0),""))</f>
        <v/>
      </c>
      <c r="H92" s="38">
        <f>IF('Calendario reposición'!$C92="","",IFERROR(VLOOKUP('Calendario reposición'!$C92,'Inventario'!$A$2:$U$101,13,0),""))</f>
        <v/>
      </c>
      <c r="I92" s="38">
        <f>IF('Calendario reposición'!$C92="","",IFERROR(VLOOKUP('Calendario reposición'!$C92,'Inventario'!$A$2:$U$101,14,0),""))</f>
        <v/>
      </c>
      <c r="J92" s="42">
        <f>IF('Calendario reposición'!$C92="","",IFERROR(VLOOKUP('Calendario reposición'!$C92,'Inventario'!$A$2:$U$101,19,0),""))</f>
        <v/>
      </c>
      <c r="K92" s="42">
        <f>IF('Calendario reposición'!$C92="","",IF('Calendario reposición'!$D92="","",IFERROR('Calendario reposición'!$I92*'Calendario reposición'!$J92,0)))</f>
        <v/>
      </c>
      <c r="L92" s="7">
        <f>IF('Calendario reposición'!$C92="","",IFERROR(VLOOKUP('Calendario reposición'!$C92,'Inventario'!$A$2:$U$101,15,0),""))</f>
        <v/>
      </c>
    </row>
    <row r="93">
      <c r="A93" s="45">
        <f>IF('Calendario reposición'!$C93="","",IFERROR(VLOOKUP('Calendario reposición'!$C93,'Inventario'!$A$2:$U$101,17,0),""))</f>
        <v/>
      </c>
      <c r="B93" s="45">
        <f>IF('Calendario reposición'!$C93="","",IFERROR(VLOOKUP('Calendario reposición'!$C93,'Inventario'!$A$2:$U$101,18,0),""))</f>
        <v/>
      </c>
      <c r="C93" s="2" t="n"/>
      <c r="D93" s="21">
        <f>IF('Calendario reposición'!$C93="","",IFERROR(VLOOKUP('Calendario reposición'!$C93,'Inventario'!$A$2:$U$101,2,0),""))</f>
        <v/>
      </c>
      <c r="E93" s="21">
        <f>IF('Calendario reposición'!$C93="","",IFERROR(VLOOKUP('Calendario reposición'!$C93,'Inventario'!$A$2:$U$101,4,0),""))</f>
        <v/>
      </c>
      <c r="F93" s="21">
        <f>IF('Calendario reposición'!$C93="","",IFERROR(VLOOKUP('Calendario reposición'!$C93,'Inventario'!$A$2:$U$101,6,0),""))</f>
        <v/>
      </c>
      <c r="G93" s="44">
        <f>IF('Calendario reposición'!$C93="","",IFERROR(VLOOKUP('Calendario reposición'!$C93,'Inventario'!$A$2:$U$101,7,0),""))</f>
        <v/>
      </c>
      <c r="H93" s="44">
        <f>IF('Calendario reposición'!$C93="","",IFERROR(VLOOKUP('Calendario reposición'!$C93,'Inventario'!$A$2:$U$101,13,0),""))</f>
        <v/>
      </c>
      <c r="I93" s="44">
        <f>IF('Calendario reposición'!$C93="","",IFERROR(VLOOKUP('Calendario reposición'!$C93,'Inventario'!$A$2:$U$101,14,0),""))</f>
        <v/>
      </c>
      <c r="J93" s="46">
        <f>IF('Calendario reposición'!$C93="","",IFERROR(VLOOKUP('Calendario reposición'!$C93,'Inventario'!$A$2:$U$101,19,0),""))</f>
        <v/>
      </c>
      <c r="K93" s="46">
        <f>IF('Calendario reposición'!$C93="","",IF('Calendario reposición'!$D93="","",IFERROR('Calendario reposición'!$I93*'Calendario reposición'!$J93,0)))</f>
        <v/>
      </c>
      <c r="L93" s="14">
        <f>IF('Calendario reposición'!$C93="","",IFERROR(VLOOKUP('Calendario reposición'!$C93,'Inventario'!$A$2:$U$101,15,0),""))</f>
        <v/>
      </c>
    </row>
    <row r="94">
      <c r="A94" s="40">
        <f>IF('Calendario reposición'!$C94="","",IFERROR(VLOOKUP('Calendario reposición'!$C94,'Inventario'!$A$2:$U$101,17,0),""))</f>
        <v/>
      </c>
      <c r="B94" s="40">
        <f>IF('Calendario reposición'!$C94="","",IFERROR(VLOOKUP('Calendario reposición'!$C94,'Inventario'!$A$2:$U$101,18,0),""))</f>
        <v/>
      </c>
      <c r="C94" s="2" t="n"/>
      <c r="D94" s="19">
        <f>IF('Calendario reposición'!$C94="","",IFERROR(VLOOKUP('Calendario reposición'!$C94,'Inventario'!$A$2:$U$101,2,0),""))</f>
        <v/>
      </c>
      <c r="E94" s="19">
        <f>IF('Calendario reposición'!$C94="","",IFERROR(VLOOKUP('Calendario reposición'!$C94,'Inventario'!$A$2:$U$101,4,0),""))</f>
        <v/>
      </c>
      <c r="F94" s="19">
        <f>IF('Calendario reposición'!$C94="","",IFERROR(VLOOKUP('Calendario reposición'!$C94,'Inventario'!$A$2:$U$101,6,0),""))</f>
        <v/>
      </c>
      <c r="G94" s="38">
        <f>IF('Calendario reposición'!$C94="","",IFERROR(VLOOKUP('Calendario reposición'!$C94,'Inventario'!$A$2:$U$101,7,0),""))</f>
        <v/>
      </c>
      <c r="H94" s="38">
        <f>IF('Calendario reposición'!$C94="","",IFERROR(VLOOKUP('Calendario reposición'!$C94,'Inventario'!$A$2:$U$101,13,0),""))</f>
        <v/>
      </c>
      <c r="I94" s="38">
        <f>IF('Calendario reposición'!$C94="","",IFERROR(VLOOKUP('Calendario reposición'!$C94,'Inventario'!$A$2:$U$101,14,0),""))</f>
        <v/>
      </c>
      <c r="J94" s="42">
        <f>IF('Calendario reposición'!$C94="","",IFERROR(VLOOKUP('Calendario reposición'!$C94,'Inventario'!$A$2:$U$101,19,0),""))</f>
        <v/>
      </c>
      <c r="K94" s="42">
        <f>IF('Calendario reposición'!$C94="","",IF('Calendario reposición'!$D94="","",IFERROR('Calendario reposición'!$I94*'Calendario reposición'!$J94,0)))</f>
        <v/>
      </c>
      <c r="L94" s="7">
        <f>IF('Calendario reposición'!$C94="","",IFERROR(VLOOKUP('Calendario reposición'!$C94,'Inventario'!$A$2:$U$101,15,0),""))</f>
        <v/>
      </c>
    </row>
    <row r="95">
      <c r="A95" s="45">
        <f>IF('Calendario reposición'!$C95="","",IFERROR(VLOOKUP('Calendario reposición'!$C95,'Inventario'!$A$2:$U$101,17,0),""))</f>
        <v/>
      </c>
      <c r="B95" s="45">
        <f>IF('Calendario reposición'!$C95="","",IFERROR(VLOOKUP('Calendario reposición'!$C95,'Inventario'!$A$2:$U$101,18,0),""))</f>
        <v/>
      </c>
      <c r="C95" s="2" t="n"/>
      <c r="D95" s="21">
        <f>IF('Calendario reposición'!$C95="","",IFERROR(VLOOKUP('Calendario reposición'!$C95,'Inventario'!$A$2:$U$101,2,0),""))</f>
        <v/>
      </c>
      <c r="E95" s="21">
        <f>IF('Calendario reposición'!$C95="","",IFERROR(VLOOKUP('Calendario reposición'!$C95,'Inventario'!$A$2:$U$101,4,0),""))</f>
        <v/>
      </c>
      <c r="F95" s="21">
        <f>IF('Calendario reposición'!$C95="","",IFERROR(VLOOKUP('Calendario reposición'!$C95,'Inventario'!$A$2:$U$101,6,0),""))</f>
        <v/>
      </c>
      <c r="G95" s="44">
        <f>IF('Calendario reposición'!$C95="","",IFERROR(VLOOKUP('Calendario reposición'!$C95,'Inventario'!$A$2:$U$101,7,0),""))</f>
        <v/>
      </c>
      <c r="H95" s="44">
        <f>IF('Calendario reposición'!$C95="","",IFERROR(VLOOKUP('Calendario reposición'!$C95,'Inventario'!$A$2:$U$101,13,0),""))</f>
        <v/>
      </c>
      <c r="I95" s="44">
        <f>IF('Calendario reposición'!$C95="","",IFERROR(VLOOKUP('Calendario reposición'!$C95,'Inventario'!$A$2:$U$101,14,0),""))</f>
        <v/>
      </c>
      <c r="J95" s="46">
        <f>IF('Calendario reposición'!$C95="","",IFERROR(VLOOKUP('Calendario reposición'!$C95,'Inventario'!$A$2:$U$101,19,0),""))</f>
        <v/>
      </c>
      <c r="K95" s="46">
        <f>IF('Calendario reposición'!$C95="","",IF('Calendario reposición'!$D95="","",IFERROR('Calendario reposición'!$I95*'Calendario reposición'!$J95,0)))</f>
        <v/>
      </c>
      <c r="L95" s="14">
        <f>IF('Calendario reposición'!$C95="","",IFERROR(VLOOKUP('Calendario reposición'!$C95,'Inventario'!$A$2:$U$101,15,0),""))</f>
        <v/>
      </c>
    </row>
    <row r="96">
      <c r="A96" s="40">
        <f>IF('Calendario reposición'!$C96="","",IFERROR(VLOOKUP('Calendario reposición'!$C96,'Inventario'!$A$2:$U$101,17,0),""))</f>
        <v/>
      </c>
      <c r="B96" s="40">
        <f>IF('Calendario reposición'!$C96="","",IFERROR(VLOOKUP('Calendario reposición'!$C96,'Inventario'!$A$2:$U$101,18,0),""))</f>
        <v/>
      </c>
      <c r="C96" s="2" t="n"/>
      <c r="D96" s="19">
        <f>IF('Calendario reposición'!$C96="","",IFERROR(VLOOKUP('Calendario reposición'!$C96,'Inventario'!$A$2:$U$101,2,0),""))</f>
        <v/>
      </c>
      <c r="E96" s="19">
        <f>IF('Calendario reposición'!$C96="","",IFERROR(VLOOKUP('Calendario reposición'!$C96,'Inventario'!$A$2:$U$101,4,0),""))</f>
        <v/>
      </c>
      <c r="F96" s="19">
        <f>IF('Calendario reposición'!$C96="","",IFERROR(VLOOKUP('Calendario reposición'!$C96,'Inventario'!$A$2:$U$101,6,0),""))</f>
        <v/>
      </c>
      <c r="G96" s="38">
        <f>IF('Calendario reposición'!$C96="","",IFERROR(VLOOKUP('Calendario reposición'!$C96,'Inventario'!$A$2:$U$101,7,0),""))</f>
        <v/>
      </c>
      <c r="H96" s="38">
        <f>IF('Calendario reposición'!$C96="","",IFERROR(VLOOKUP('Calendario reposición'!$C96,'Inventario'!$A$2:$U$101,13,0),""))</f>
        <v/>
      </c>
      <c r="I96" s="38">
        <f>IF('Calendario reposición'!$C96="","",IFERROR(VLOOKUP('Calendario reposición'!$C96,'Inventario'!$A$2:$U$101,14,0),""))</f>
        <v/>
      </c>
      <c r="J96" s="42">
        <f>IF('Calendario reposición'!$C96="","",IFERROR(VLOOKUP('Calendario reposición'!$C96,'Inventario'!$A$2:$U$101,19,0),""))</f>
        <v/>
      </c>
      <c r="K96" s="42">
        <f>IF('Calendario reposición'!$C96="","",IF('Calendario reposición'!$D96="","",IFERROR('Calendario reposición'!$I96*'Calendario reposición'!$J96,0)))</f>
        <v/>
      </c>
      <c r="L96" s="7">
        <f>IF('Calendario reposición'!$C96="","",IFERROR(VLOOKUP('Calendario reposición'!$C96,'Inventario'!$A$2:$U$101,15,0),""))</f>
        <v/>
      </c>
    </row>
    <row r="97">
      <c r="A97" s="45">
        <f>IF('Calendario reposición'!$C97="","",IFERROR(VLOOKUP('Calendario reposición'!$C97,'Inventario'!$A$2:$U$101,17,0),""))</f>
        <v/>
      </c>
      <c r="B97" s="45">
        <f>IF('Calendario reposición'!$C97="","",IFERROR(VLOOKUP('Calendario reposición'!$C97,'Inventario'!$A$2:$U$101,18,0),""))</f>
        <v/>
      </c>
      <c r="C97" s="2" t="n"/>
      <c r="D97" s="21">
        <f>IF('Calendario reposición'!$C97="","",IFERROR(VLOOKUP('Calendario reposición'!$C97,'Inventario'!$A$2:$U$101,2,0),""))</f>
        <v/>
      </c>
      <c r="E97" s="21">
        <f>IF('Calendario reposición'!$C97="","",IFERROR(VLOOKUP('Calendario reposición'!$C97,'Inventario'!$A$2:$U$101,4,0),""))</f>
        <v/>
      </c>
      <c r="F97" s="21">
        <f>IF('Calendario reposición'!$C97="","",IFERROR(VLOOKUP('Calendario reposición'!$C97,'Inventario'!$A$2:$U$101,6,0),""))</f>
        <v/>
      </c>
      <c r="G97" s="44">
        <f>IF('Calendario reposición'!$C97="","",IFERROR(VLOOKUP('Calendario reposición'!$C97,'Inventario'!$A$2:$U$101,7,0),""))</f>
        <v/>
      </c>
      <c r="H97" s="44">
        <f>IF('Calendario reposición'!$C97="","",IFERROR(VLOOKUP('Calendario reposición'!$C97,'Inventario'!$A$2:$U$101,13,0),""))</f>
        <v/>
      </c>
      <c r="I97" s="44">
        <f>IF('Calendario reposición'!$C97="","",IFERROR(VLOOKUP('Calendario reposición'!$C97,'Inventario'!$A$2:$U$101,14,0),""))</f>
        <v/>
      </c>
      <c r="J97" s="46">
        <f>IF('Calendario reposición'!$C97="","",IFERROR(VLOOKUP('Calendario reposición'!$C97,'Inventario'!$A$2:$U$101,19,0),""))</f>
        <v/>
      </c>
      <c r="K97" s="46">
        <f>IF('Calendario reposición'!$C97="","",IF('Calendario reposición'!$D97="","",IFERROR('Calendario reposición'!$I97*'Calendario reposición'!$J97,0)))</f>
        <v/>
      </c>
      <c r="L97" s="14">
        <f>IF('Calendario reposición'!$C97="","",IFERROR(VLOOKUP('Calendario reposición'!$C97,'Inventario'!$A$2:$U$101,15,0),""))</f>
        <v/>
      </c>
    </row>
    <row r="98">
      <c r="A98" s="40">
        <f>IF('Calendario reposición'!$C98="","",IFERROR(VLOOKUP('Calendario reposición'!$C98,'Inventario'!$A$2:$U$101,17,0),""))</f>
        <v/>
      </c>
      <c r="B98" s="40">
        <f>IF('Calendario reposición'!$C98="","",IFERROR(VLOOKUP('Calendario reposición'!$C98,'Inventario'!$A$2:$U$101,18,0),""))</f>
        <v/>
      </c>
      <c r="C98" s="2" t="n"/>
      <c r="D98" s="19">
        <f>IF('Calendario reposición'!$C98="","",IFERROR(VLOOKUP('Calendario reposición'!$C98,'Inventario'!$A$2:$U$101,2,0),""))</f>
        <v/>
      </c>
      <c r="E98" s="19">
        <f>IF('Calendario reposición'!$C98="","",IFERROR(VLOOKUP('Calendario reposición'!$C98,'Inventario'!$A$2:$U$101,4,0),""))</f>
        <v/>
      </c>
      <c r="F98" s="19">
        <f>IF('Calendario reposición'!$C98="","",IFERROR(VLOOKUP('Calendario reposición'!$C98,'Inventario'!$A$2:$U$101,6,0),""))</f>
        <v/>
      </c>
      <c r="G98" s="38">
        <f>IF('Calendario reposición'!$C98="","",IFERROR(VLOOKUP('Calendario reposición'!$C98,'Inventario'!$A$2:$U$101,7,0),""))</f>
        <v/>
      </c>
      <c r="H98" s="38">
        <f>IF('Calendario reposición'!$C98="","",IFERROR(VLOOKUP('Calendario reposición'!$C98,'Inventario'!$A$2:$U$101,13,0),""))</f>
        <v/>
      </c>
      <c r="I98" s="38">
        <f>IF('Calendario reposición'!$C98="","",IFERROR(VLOOKUP('Calendario reposición'!$C98,'Inventario'!$A$2:$U$101,14,0),""))</f>
        <v/>
      </c>
      <c r="J98" s="42">
        <f>IF('Calendario reposición'!$C98="","",IFERROR(VLOOKUP('Calendario reposición'!$C98,'Inventario'!$A$2:$U$101,19,0),""))</f>
        <v/>
      </c>
      <c r="K98" s="42">
        <f>IF('Calendario reposición'!$C98="","",IF('Calendario reposición'!$D98="","",IFERROR('Calendario reposición'!$I98*'Calendario reposición'!$J98,0)))</f>
        <v/>
      </c>
      <c r="L98" s="7">
        <f>IF('Calendario reposición'!$C98="","",IFERROR(VLOOKUP('Calendario reposición'!$C98,'Inventario'!$A$2:$U$101,15,0),""))</f>
        <v/>
      </c>
    </row>
    <row r="99">
      <c r="A99" s="45">
        <f>IF('Calendario reposición'!$C99="","",IFERROR(VLOOKUP('Calendario reposición'!$C99,'Inventario'!$A$2:$U$101,17,0),""))</f>
        <v/>
      </c>
      <c r="B99" s="45">
        <f>IF('Calendario reposición'!$C99="","",IFERROR(VLOOKUP('Calendario reposición'!$C99,'Inventario'!$A$2:$U$101,18,0),""))</f>
        <v/>
      </c>
      <c r="C99" s="2" t="n"/>
      <c r="D99" s="21">
        <f>IF('Calendario reposición'!$C99="","",IFERROR(VLOOKUP('Calendario reposición'!$C99,'Inventario'!$A$2:$U$101,2,0),""))</f>
        <v/>
      </c>
      <c r="E99" s="21">
        <f>IF('Calendario reposición'!$C99="","",IFERROR(VLOOKUP('Calendario reposición'!$C99,'Inventario'!$A$2:$U$101,4,0),""))</f>
        <v/>
      </c>
      <c r="F99" s="21">
        <f>IF('Calendario reposición'!$C99="","",IFERROR(VLOOKUP('Calendario reposición'!$C99,'Inventario'!$A$2:$U$101,6,0),""))</f>
        <v/>
      </c>
      <c r="G99" s="44">
        <f>IF('Calendario reposición'!$C99="","",IFERROR(VLOOKUP('Calendario reposición'!$C99,'Inventario'!$A$2:$U$101,7,0),""))</f>
        <v/>
      </c>
      <c r="H99" s="44">
        <f>IF('Calendario reposición'!$C99="","",IFERROR(VLOOKUP('Calendario reposición'!$C99,'Inventario'!$A$2:$U$101,13,0),""))</f>
        <v/>
      </c>
      <c r="I99" s="44">
        <f>IF('Calendario reposición'!$C99="","",IFERROR(VLOOKUP('Calendario reposición'!$C99,'Inventario'!$A$2:$U$101,14,0),""))</f>
        <v/>
      </c>
      <c r="J99" s="46">
        <f>IF('Calendario reposición'!$C99="","",IFERROR(VLOOKUP('Calendario reposición'!$C99,'Inventario'!$A$2:$U$101,19,0),""))</f>
        <v/>
      </c>
      <c r="K99" s="46">
        <f>IF('Calendario reposición'!$C99="","",IF('Calendario reposición'!$D99="","",IFERROR('Calendario reposición'!$I99*'Calendario reposición'!$J99,0)))</f>
        <v/>
      </c>
      <c r="L99" s="14">
        <f>IF('Calendario reposición'!$C99="","",IFERROR(VLOOKUP('Calendario reposición'!$C99,'Inventario'!$A$2:$U$101,15,0),""))</f>
        <v/>
      </c>
    </row>
    <row r="100">
      <c r="A100" s="40">
        <f>IF('Calendario reposición'!$C100="","",IFERROR(VLOOKUP('Calendario reposición'!$C100,'Inventario'!$A$2:$U$101,17,0),""))</f>
        <v/>
      </c>
      <c r="B100" s="40">
        <f>IF('Calendario reposición'!$C100="","",IFERROR(VLOOKUP('Calendario reposición'!$C100,'Inventario'!$A$2:$U$101,18,0),""))</f>
        <v/>
      </c>
      <c r="C100" s="2" t="n"/>
      <c r="D100" s="19">
        <f>IF('Calendario reposición'!$C100="","",IFERROR(VLOOKUP('Calendario reposición'!$C100,'Inventario'!$A$2:$U$101,2,0),""))</f>
        <v/>
      </c>
      <c r="E100" s="19">
        <f>IF('Calendario reposición'!$C100="","",IFERROR(VLOOKUP('Calendario reposición'!$C100,'Inventario'!$A$2:$U$101,4,0),""))</f>
        <v/>
      </c>
      <c r="F100" s="19">
        <f>IF('Calendario reposición'!$C100="","",IFERROR(VLOOKUP('Calendario reposición'!$C100,'Inventario'!$A$2:$U$101,6,0),""))</f>
        <v/>
      </c>
      <c r="G100" s="38">
        <f>IF('Calendario reposición'!$C100="","",IFERROR(VLOOKUP('Calendario reposición'!$C100,'Inventario'!$A$2:$U$101,7,0),""))</f>
        <v/>
      </c>
      <c r="H100" s="38">
        <f>IF('Calendario reposición'!$C100="","",IFERROR(VLOOKUP('Calendario reposición'!$C100,'Inventario'!$A$2:$U$101,13,0),""))</f>
        <v/>
      </c>
      <c r="I100" s="38">
        <f>IF('Calendario reposición'!$C100="","",IFERROR(VLOOKUP('Calendario reposición'!$C100,'Inventario'!$A$2:$U$101,14,0),""))</f>
        <v/>
      </c>
      <c r="J100" s="42">
        <f>IF('Calendario reposición'!$C100="","",IFERROR(VLOOKUP('Calendario reposición'!$C100,'Inventario'!$A$2:$U$101,19,0),""))</f>
        <v/>
      </c>
      <c r="K100" s="42">
        <f>IF('Calendario reposición'!$C100="","",IF('Calendario reposición'!$D100="","",IFERROR('Calendario reposición'!$I100*'Calendario reposición'!$J100,0)))</f>
        <v/>
      </c>
      <c r="L100" s="7">
        <f>IF('Calendario reposición'!$C100="","",IFERROR(VLOOKUP('Calendario reposición'!$C100,'Inventario'!$A$2:$U$101,15,0),""))</f>
        <v/>
      </c>
    </row>
    <row r="101">
      <c r="A101" s="45">
        <f>IF('Calendario reposición'!$C101="","",IFERROR(VLOOKUP('Calendario reposición'!$C101,'Inventario'!$A$2:$U$101,17,0),""))</f>
        <v/>
      </c>
      <c r="B101" s="45">
        <f>IF('Calendario reposición'!$C101="","",IFERROR(VLOOKUP('Calendario reposición'!$C101,'Inventario'!$A$2:$U$101,18,0),""))</f>
        <v/>
      </c>
      <c r="C101" s="2" t="n"/>
      <c r="D101" s="21">
        <f>IF('Calendario reposición'!$C101="","",IFERROR(VLOOKUP('Calendario reposición'!$C101,'Inventario'!$A$2:$U$101,2,0),""))</f>
        <v/>
      </c>
      <c r="E101" s="21">
        <f>IF('Calendario reposición'!$C101="","",IFERROR(VLOOKUP('Calendario reposición'!$C101,'Inventario'!$A$2:$U$101,4,0),""))</f>
        <v/>
      </c>
      <c r="F101" s="21">
        <f>IF('Calendario reposición'!$C101="","",IFERROR(VLOOKUP('Calendario reposición'!$C101,'Inventario'!$A$2:$U$101,6,0),""))</f>
        <v/>
      </c>
      <c r="G101" s="44">
        <f>IF('Calendario reposición'!$C101="","",IFERROR(VLOOKUP('Calendario reposición'!$C101,'Inventario'!$A$2:$U$101,7,0),""))</f>
        <v/>
      </c>
      <c r="H101" s="44">
        <f>IF('Calendario reposición'!$C101="","",IFERROR(VLOOKUP('Calendario reposición'!$C101,'Inventario'!$A$2:$U$101,13,0),""))</f>
        <v/>
      </c>
      <c r="I101" s="44">
        <f>IF('Calendario reposición'!$C101="","",IFERROR(VLOOKUP('Calendario reposición'!$C101,'Inventario'!$A$2:$U$101,14,0),""))</f>
        <v/>
      </c>
      <c r="J101" s="46">
        <f>IF('Calendario reposición'!$C101="","",IFERROR(VLOOKUP('Calendario reposición'!$C101,'Inventario'!$A$2:$U$101,19,0),""))</f>
        <v/>
      </c>
      <c r="K101" s="46">
        <f>IF('Calendario reposición'!$C101="","",IF('Calendario reposición'!$D101="","",IFERROR('Calendario reposición'!$I101*'Calendario reposición'!$J101,0)))</f>
        <v/>
      </c>
      <c r="L101" s="14">
        <f>IF('Calendario reposición'!$C101="","",IFERROR(VLOOKUP('Calendario reposición'!$C101,'Inventario'!$A$2:$U$101,15,0),""))</f>
        <v/>
      </c>
    </row>
    <row r="102"/>
    <row r="103">
      <c r="A103" s="22" t="inlineStr">
        <is>
          <t>Total de unidades a pedir</t>
        </is>
      </c>
      <c r="B103" s="49">
        <f>SUM('Calendario reposición'!$I$2:$I$101)</f>
        <v/>
      </c>
      <c r="J103" s="22" t="inlineStr">
        <is>
          <t>Coste total previsto</t>
        </is>
      </c>
      <c r="K103" s="50">
        <f>SUM('Calendario reposición'!$K$2:$K$101)</f>
        <v/>
      </c>
    </row>
  </sheetData>
  <autoFilter ref="A1:L101"/>
  <conditionalFormatting sqref="L2:L101">
    <cfRule type="expression" priority="1" dxfId="0" stopIfTrue="1">
      <formula>$L2="URGENTE"</formula>
    </cfRule>
    <cfRule type="expression" priority="2" dxfId="1" stopIfTrue="1">
      <formula>$L2="REPONER"</formula>
    </cfRule>
  </conditionalFormatting>
  <dataValidations count="1">
    <dataValidation sqref="C2:C101" showErrorMessage="1" showInputMessage="1" allowBlank="1" type="list">
      <formula1>'Inventario'!$A$2:$A$101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4" customWidth="1" min="3" max="3"/>
    <col width="28" customWidth="1" min="4" max="4"/>
    <col width="16" customWidth="1" min="5" max="5"/>
    <col width="4" customWidth="1" min="6" max="6"/>
    <col width="30" customWidth="1" min="7" max="7"/>
    <col width="18" customWidth="1" min="8" max="8"/>
    <col width="4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 ht="30" customHeight="1">
      <c r="A1" s="25" t="inlineStr">
        <is>
          <t>Resumen ejecutivo de reposición de stock</t>
        </is>
      </c>
      <c r="B1" s="51" t="n"/>
      <c r="C1" s="51" t="n"/>
      <c r="D1" s="51" t="n"/>
      <c r="E1" s="51" t="n"/>
      <c r="F1" s="51" t="n"/>
      <c r="G1" s="51" t="n"/>
      <c r="H1" s="51" t="n"/>
      <c r="I1" s="51" t="n"/>
      <c r="J1" s="51" t="n"/>
      <c r="K1" s="51" t="n"/>
      <c r="L1" s="51" t="n"/>
      <c r="M1" s="51" t="n"/>
      <c r="N1" s="51" t="n"/>
      <c r="O1" s="51" t="n"/>
      <c r="P1" s="52" t="n"/>
    </row>
    <row r="2"/>
    <row r="3">
      <c r="A3" s="22" t="inlineStr">
        <is>
          <t>Número total de productos</t>
        </is>
      </c>
      <c r="B3" s="49">
        <f>COUNTA('Inventario'!$B$2:$B$101)</f>
        <v/>
      </c>
      <c r="D3" s="22" t="inlineStr">
        <is>
          <t>Productos urgentes</t>
        </is>
      </c>
      <c r="E3" s="49">
        <f>COUNTIF('Inventario'!$O$2:$O$101,"URGENTE")</f>
        <v/>
      </c>
      <c r="G3" s="22" t="inlineStr">
        <is>
          <t>Productos para reponer</t>
        </is>
      </c>
      <c r="H3" s="49">
        <f>COUNTIF('Inventario'!$O$2:$O$101,"REPONER")</f>
        <v/>
      </c>
    </row>
    <row r="4"/>
    <row r="5">
      <c r="A5" s="22" t="inlineStr">
        <is>
          <t>Productos en estado OK</t>
        </is>
      </c>
      <c r="B5" s="49">
        <f>COUNTIF('Inventario'!$O$2:$O$101,"OK")</f>
        <v/>
      </c>
      <c r="D5" s="22" t="inlineStr">
        <is>
          <t>Unidades totales a pedir</t>
        </is>
      </c>
      <c r="E5" s="49">
        <f>SUM('Inventario'!$N$2:$N$101)</f>
        <v/>
      </c>
      <c r="G5" s="22" t="inlineStr">
        <is>
          <t>Coste total estimado de reposición</t>
        </is>
      </c>
      <c r="H5" s="50">
        <f>SUM('Calendario reposición'!$K$2:$K$101)</f>
        <v/>
      </c>
    </row>
    <row r="6"/>
    <row r="7">
      <c r="A7" s="22" t="inlineStr">
        <is>
          <t>Valor actual del stock</t>
        </is>
      </c>
      <c r="B7" s="50">
        <f>SUM('Inventario'!$T$2:$T$101)</f>
        <v/>
      </c>
      <c r="D7" s="22" t="inlineStr">
        <is>
          <t>Cobertura media del stock</t>
        </is>
      </c>
      <c r="E7" s="53">
        <f>IFERROR(AVERAGE('Inventario'!$U$2:$U$101),0)</f>
        <v/>
      </c>
    </row>
    <row r="8"/>
    <row r="9"/>
    <row r="10"/>
    <row r="11">
      <c r="A11" s="1" t="inlineStr">
        <is>
          <t>Resumen por estado</t>
        </is>
      </c>
      <c r="B11" s="1" t="inlineStr">
        <is>
          <t>Número de productos</t>
        </is>
      </c>
    </row>
    <row r="12">
      <c r="A12" s="27" t="inlineStr">
        <is>
          <t>URGENTE</t>
        </is>
      </c>
      <c r="B12" s="7">
        <f>COUNTIF('Inventario'!$O$2:$O$101,"URGENTE")</f>
        <v/>
      </c>
    </row>
    <row r="13">
      <c r="A13" s="28" t="inlineStr">
        <is>
          <t>REPONER</t>
        </is>
      </c>
      <c r="B13" s="14">
        <f>COUNTIF('Inventario'!$O$2:$O$101,"REPONER")</f>
        <v/>
      </c>
    </row>
    <row r="14">
      <c r="A14" s="29" t="inlineStr">
        <is>
          <t>OK</t>
        </is>
      </c>
      <c r="B14" s="7">
        <f>COUNTIF('Inventario'!$O$2:$O$101,"OK")</f>
        <v/>
      </c>
    </row>
    <row r="15"/>
    <row r="16"/>
    <row r="17"/>
    <row r="18">
      <c r="A18" s="1" t="inlineStr">
        <is>
          <t>Categoría</t>
        </is>
      </c>
      <c r="B18" s="1" t="inlineStr">
        <is>
          <t>Valor actual del stock</t>
        </is>
      </c>
    </row>
    <row r="19">
      <c r="A19" s="19" t="inlineStr">
        <is>
          <t>Tecnología</t>
        </is>
      </c>
      <c r="B19" s="54">
        <f>SUMIF('Inventario'!$C$2:$C$101,'Resumen'!$A19,'Inventario'!$T$2:$T$101)</f>
        <v/>
      </c>
    </row>
    <row r="20">
      <c r="A20" s="21" t="inlineStr">
        <is>
          <t>Hogar</t>
        </is>
      </c>
      <c r="B20" s="55">
        <f>SUMIF('Inventario'!$C$2:$C$101,'Resumen'!$A20,'Inventario'!$T$2:$T$101)</f>
        <v/>
      </c>
    </row>
    <row r="21">
      <c r="A21" s="19" t="inlineStr">
        <is>
          <t>Accesorios</t>
        </is>
      </c>
      <c r="B21" s="54">
        <f>SUMIF('Inventario'!$C$2:$C$101,'Resumen'!$A21,'Inventario'!$T$2:$T$101)</f>
        <v/>
      </c>
    </row>
    <row r="22">
      <c r="A22" s="21" t="inlineStr">
        <is>
          <t>Papelería</t>
        </is>
      </c>
      <c r="B22" s="55">
        <f>SUMIF('Inventario'!$C$2:$C$101,'Resumen'!$A22,'Inventario'!$T$2:$T$101)</f>
        <v/>
      </c>
    </row>
    <row r="23">
      <c r="A23" s="19" t="inlineStr">
        <is>
          <t>Mobiliario</t>
        </is>
      </c>
      <c r="B23" s="54">
        <f>SUMIF('Inventario'!$C$2:$C$101,'Resumen'!$A23,'Inventario'!$T$2:$T$101)</f>
        <v/>
      </c>
    </row>
    <row r="24">
      <c r="A24" s="21" t="inlineStr">
        <is>
          <t>Oficina</t>
        </is>
      </c>
      <c r="B24" s="55">
        <f>SUMIF('Inventario'!$C$2:$C$101,'Resumen'!$A24,'Inventario'!$T$2:$T$101)</f>
        <v/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05" customWidth="1" min="2" max="2"/>
  </cols>
  <sheetData>
    <row r="1" ht="30" customHeight="1">
      <c r="A1" s="25" t="inlineStr">
        <is>
          <t>Guía de uso — Calendario de reposición de stock</t>
        </is>
      </c>
      <c r="B1" s="51" t="n"/>
      <c r="C1" s="51" t="n"/>
      <c r="D1" s="51" t="n"/>
      <c r="E1" s="51" t="n"/>
      <c r="F1" s="51" t="n"/>
      <c r="G1" s="51" t="n"/>
      <c r="H1" s="52" t="n"/>
    </row>
    <row r="2"/>
    <row r="3">
      <c r="A3" s="1" t="inlineStr">
        <is>
          <t>Tema</t>
        </is>
      </c>
      <c r="B3" s="1" t="inlineStr">
        <is>
          <t>Indicaciones</t>
        </is>
      </c>
    </row>
    <row r="4" ht="46" customHeight="1">
      <c r="A4" s="32" t="inlineStr">
        <is>
          <t>Inventario</t>
        </is>
      </c>
      <c r="B4" s="33" t="inlineStr">
        <is>
          <t>La hoja Inventario contiene la ficha operativa de cada producto. Las filas 2 a 101 están preparadas para gestionar hasta 100 referencias.</t>
        </is>
      </c>
    </row>
    <row r="5" ht="46" customHeight="1">
      <c r="A5" s="34" t="inlineStr">
        <is>
          <t>Celdas amarillas</t>
        </is>
      </c>
      <c r="B5" s="35" t="inlineStr">
        <is>
          <t>Complete o actualice las celdas amarillas: datos maestros del producto, stock actual, stock mínimo, stock objetivo, ventas medias diarias, plazo del proveedor, stock de seguridad, fecha de última recepción y coste unitario.</t>
        </is>
      </c>
    </row>
    <row r="6" ht="46" customHeight="1">
      <c r="A6" s="32" t="inlineStr">
        <is>
          <t>Estado URGENTE</t>
        </is>
      </c>
      <c r="B6" s="33" t="inlineStr">
        <is>
          <t>URGENTE indica que el stock actual es igual o inferior al stock mínimo. Debe priorizarse el pedido para evitar una posible rotura de stock.</t>
        </is>
      </c>
    </row>
    <row r="7" ht="46" customHeight="1">
      <c r="A7" s="34" t="inlineStr">
        <is>
          <t>Estado REPONER</t>
        </is>
      </c>
      <c r="B7" s="35" t="inlineStr">
        <is>
          <t>REPONER indica que el stock está por debajo o igual al punto de pedido, pero por encima del stock mínimo. Planifique el pedido de forma preventiva.</t>
        </is>
      </c>
    </row>
    <row r="8" ht="46" customHeight="1">
      <c r="A8" s="32" t="inlineStr">
        <is>
          <t>Estado OK</t>
        </is>
      </c>
      <c r="B8" s="33" t="inlineStr">
        <is>
          <t>OK indica que el stock actual se mantiene por encima del punto de pedido. Continúe realizando el seguimiento habitual.</t>
        </is>
      </c>
    </row>
    <row r="9" ht="46" customHeight="1">
      <c r="A9" s="34" t="inlineStr">
        <is>
          <t>Después de una recepción</t>
        </is>
      </c>
      <c r="B9" s="35" t="inlineStr">
        <is>
          <t>Tras recibir mercancía, actualice el Stock actual y la Fecha de última recepción. Las unidades a pedir, el estado, las fechas previstas y el valor del stock se recalcularán al abrir el archivo en Excel.</t>
        </is>
      </c>
    </row>
    <row r="10" ht="46" customHeight="1">
      <c r="A10" s="32" t="inlineStr">
        <is>
          <t>Plazo y seguridad</t>
        </is>
      </c>
      <c r="B10" s="33" t="inlineStr">
        <is>
          <t>Adapte los Días de plazo proveedor y el Stock de seguridad según la fiabilidad del proveedor, la estacionalidad, la demanda y el nivel de servicio deseado.</t>
        </is>
      </c>
    </row>
    <row r="11" ht="46" customHeight="1">
      <c r="A11" s="34" t="inlineStr">
        <is>
          <t>Calendario reposición</t>
        </is>
      </c>
      <c r="B11" s="35" t="inlineStr">
        <is>
          <t>La hoja Calendario reposición reúne los productos que requieren atención. Seleccione el ID producto en la celda amarilla y los datos se completarán mediante referencias al Inventario. Mantenga en esta vista solo productos URGENTE o REPONER.</t>
        </is>
      </c>
    </row>
    <row r="12" ht="46" customHeight="1">
      <c r="A12" s="32" t="inlineStr">
        <is>
          <t>Resumen</t>
        </is>
      </c>
      <c r="B12" s="33" t="inlineStr">
        <is>
          <t>La hoja Resumen muestra indicadores ejecutivos, distribución por estado, valor de stock por categoría y gráficos para facilitar la toma de decisiones.</t>
        </is>
      </c>
    </row>
    <row r="13" ht="46" customHeight="1">
      <c r="A13" s="34" t="inlineStr">
        <is>
          <t>Revisión recomendada</t>
        </is>
      </c>
      <c r="B13" s="35" t="inlineStr">
        <is>
          <t>Revise el calendario semanalmente y antes de realizar pedidos relevantes. Contraste las ventas medias con la demanda real y actualice los datos cuando cambien las condiciones de compra.</t>
        </is>
      </c>
    </row>
    <row r="14" ht="46" customHeight="1">
      <c r="A14" s="32" t="inlineStr">
        <is>
          <t>Control interno</t>
        </is>
      </c>
      <c r="B14" s="33" t="inlineStr">
        <is>
          <t>Esta plantilla sirve como apoyo al control interno y a la trazabilidad de pedidos. No sustituye las obligaciones fiscales, contables ni documentales aplicables ante la Agencia Tributaria.</t>
        </is>
      </c>
    </row>
  </sheetData>
  <autoFilter ref="A3:B14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2026-09-06T23:21:18Z</dcterms:created>
  <dcterms:modified xmlns:dcterms="http://purl.org/dc/terms/" xmlns:xsi="http://www.w3.org/2001/XMLSchema-instance" xsi:type="dcterms:W3CDTF">2026-09-06T23:21:18Z</dcterms:modified>
</cp:coreProperties>
</file>