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erre_Proyect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>
    <definedName name="_xlnm._FilterDatabase" localSheetId="0" hidden="1">'Cierre_Proyecto'!$A$2:$P$12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AAAA"/>
    <numFmt numFmtId="166" formatCode="0&quot;%&quot;"/>
    <numFmt numFmtId="167" formatCode="0.0&quot;%&quot;"/>
    <numFmt numFmtId="168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0" borderId="1" pivotButton="0" quotePrefix="0" xfId="0"/>
    <xf numFmtId="167" fontId="4" fillId="0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8" fontId="4" fillId="5" borderId="1" applyAlignment="1" pivotButton="0" quotePrefix="0" xfId="0">
      <alignment horizontal="center" vertical="center" wrapText="1"/>
    </xf>
    <xf numFmtId="167" fontId="4" fillId="3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</dxf>
    <dxf>
      <font>
        <name val="Calibri"/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Tareas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'Resumen'!$A$16:$A$19</f>
            </numRef>
          </cat>
          <val>
            <numRef>
              <f>'Resumen'!$B$16:$B$19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tareas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Completadas vs no completadas</a:t>
            </a:r>
          </a:p>
        </rich>
      </tx>
    </title>
    <plotArea>
      <pieChart>
        <varyColors val="1"/>
        <ser>
          <idx val="0"/>
          <order val="0"/>
          <tx>
            <strRef>
              <f>'Resumen'!B21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'Resumen'!$A$22:$A$23</f>
            </numRef>
          </cat>
          <val>
            <numRef>
              <f>'Resumen'!$B$22:$B$23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Tareas por fase de cierre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'Resumen'!B25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'Resumen'!$A$26:$A$33</f>
            </numRef>
          </cat>
          <val>
            <numRef>
              <f>'Resumen'!$B$26:$B$33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tareas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36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34" customWidth="1" min="3" max="3"/>
    <col width="13" customWidth="1" min="4" max="4"/>
    <col width="16" customWidth="1" min="5" max="5"/>
    <col width="14" customWidth="1" min="6" max="6"/>
    <col width="14" customWidth="1" min="7" max="7"/>
    <col width="14" customWidth="1" min="8" max="8"/>
    <col width="10" customWidth="1" min="9" max="9"/>
    <col width="12" customWidth="1" min="10" max="10"/>
    <col width="10" customWidth="1" min="11" max="11"/>
    <col width="30" customWidth="1" min="12" max="12"/>
    <col width="13" customWidth="1" min="13" max="13"/>
    <col width="15" customWidth="1" min="14" max="14"/>
    <col width="16" customWidth="1" min="15" max="15"/>
    <col width="14" customWidth="1" min="16" max="16"/>
  </cols>
  <sheetData>
    <row r="1" ht="26" customHeight="1">
      <c r="A1" s="1" t="inlineStr">
        <is>
          <t>CHECKLIST DE CIERRE DE PROYECTO</t>
        </is>
      </c>
    </row>
    <row r="2">
      <c r="A2" s="2" t="inlineStr">
        <is>
          <t>ID tarea</t>
        </is>
      </c>
      <c r="B2" s="2" t="inlineStr">
        <is>
          <t>Fase</t>
        </is>
      </c>
      <c r="C2" s="2" t="inlineStr">
        <is>
          <t>Entregable / tarea</t>
        </is>
      </c>
      <c r="D2" s="2" t="inlineStr">
        <is>
          <t>Responsable</t>
        </is>
      </c>
      <c r="E2" s="2" t="inlineStr">
        <is>
          <t>Departamento</t>
        </is>
      </c>
      <c r="F2" s="2" t="inlineStr">
        <is>
          <t>Fecha prevista</t>
        </is>
      </c>
      <c r="G2" s="2" t="inlineStr">
        <is>
          <t>Fecha real</t>
        </is>
      </c>
      <c r="H2" s="2" t="inlineStr">
        <is>
          <t>Estado</t>
        </is>
      </c>
      <c r="I2" s="2" t="inlineStr">
        <is>
          <t>Prioridad</t>
        </is>
      </c>
      <c r="J2" s="2" t="inlineStr">
        <is>
          <t>Bloqueante</t>
        </is>
      </c>
      <c r="K2" s="2" t="inlineStr">
        <is>
          <t>% avance</t>
        </is>
      </c>
      <c r="L2" s="2" t="inlineStr">
        <is>
          <t>Observaciones</t>
        </is>
      </c>
      <c r="M2" s="2" t="inlineStr">
        <is>
          <t>Días de retraso</t>
        </is>
      </c>
      <c r="N2" s="2" t="inlineStr">
        <is>
          <t>Validado por</t>
        </is>
      </c>
      <c r="O2" s="2" t="inlineStr">
        <is>
          <t>Fecha validación</t>
        </is>
      </c>
      <c r="P2" s="2" t="inlineStr">
        <is>
          <t>Estado retraso</t>
        </is>
      </c>
    </row>
    <row r="3">
      <c r="A3" s="3" t="inlineStr">
        <is>
          <t>T-01</t>
        </is>
      </c>
      <c r="B3" s="3" t="inlineStr">
        <is>
          <t>Cierre administrativo</t>
        </is>
      </c>
      <c r="C3" s="4" t="inlineStr">
        <is>
          <t>Auditoría de entregables</t>
        </is>
      </c>
      <c r="D3" s="3" t="inlineStr">
        <is>
          <t>Marta</t>
        </is>
      </c>
      <c r="E3" s="3" t="inlineStr">
        <is>
          <t>Calidad</t>
        </is>
      </c>
      <c r="F3" s="5" t="n">
        <v>46027</v>
      </c>
      <c r="G3" s="5" t="n">
        <v>46027</v>
      </c>
      <c r="H3" s="6" t="inlineStr">
        <is>
          <t>Completado</t>
        </is>
      </c>
      <c r="I3" s="3" t="inlineStr">
        <is>
          <t>Alta</t>
        </is>
      </c>
      <c r="J3" s="3" t="inlineStr">
        <is>
          <t>No</t>
        </is>
      </c>
      <c r="K3" s="7">
        <f>IF(H3="Completado",100,IF(H3="En curso",60,IF(H3="Pendiente",0,IF(H3="Bloqueado",20,""))))</f>
        <v/>
      </c>
      <c r="L3" s="8" t="inlineStr">
        <is>
          <t>Sin incidencias</t>
        </is>
      </c>
      <c r="M3" s="3">
        <f>IF(G3="","",IF(G3&gt;F3,G3-F3,0))</f>
        <v/>
      </c>
      <c r="N3" s="6" t="inlineStr">
        <is>
          <t>Elena Ruiz</t>
        </is>
      </c>
      <c r="O3" s="5" t="n">
        <v>46028</v>
      </c>
      <c r="P3" s="3">
        <f>IFERROR(IF(M3&gt;0,"Retrasado","En plazo"),"")</f>
        <v/>
      </c>
    </row>
    <row r="4">
      <c r="A4" s="9" t="inlineStr">
        <is>
          <t>T-02</t>
        </is>
      </c>
      <c r="B4" s="9" t="inlineStr">
        <is>
          <t>Cierre técnico</t>
        </is>
      </c>
      <c r="C4" s="10" t="inlineStr">
        <is>
          <t>Revisión de documentación técnica</t>
        </is>
      </c>
      <c r="D4" s="9" t="inlineStr">
        <is>
          <t>Javier</t>
        </is>
      </c>
      <c r="E4" s="9" t="inlineStr">
        <is>
          <t>Técnico</t>
        </is>
      </c>
      <c r="F4" s="5" t="n">
        <v>46032</v>
      </c>
      <c r="G4" s="5" t="n">
        <v>46034</v>
      </c>
      <c r="H4" s="6" t="inlineStr">
        <is>
          <t>En curso</t>
        </is>
      </c>
      <c r="I4" s="9" t="inlineStr">
        <is>
          <t>Media</t>
        </is>
      </c>
      <c r="J4" s="9" t="inlineStr">
        <is>
          <t>No</t>
        </is>
      </c>
      <c r="K4" s="11">
        <f>IF(H4="Completado",100,IF(H4="En curso",60,IF(H4="Pendiente",0,IF(H4="Bloqueado",20,""))))</f>
        <v/>
      </c>
      <c r="L4" s="8" t="inlineStr">
        <is>
          <t>Retraso por revisión adicional</t>
        </is>
      </c>
      <c r="M4" s="9">
        <f>IF(G4="","",IF(G4&gt;F4,G4-F4,0))</f>
        <v/>
      </c>
      <c r="N4" s="6" t="inlineStr"/>
      <c r="O4" s="5" t="n"/>
      <c r="P4" s="9">
        <f>IFERROR(IF(M4&gt;0,"Retrasado","En plazo"),"")</f>
        <v/>
      </c>
    </row>
    <row r="5">
      <c r="A5" s="3" t="inlineStr">
        <is>
          <t>T-03</t>
        </is>
      </c>
      <c r="B5" s="3" t="inlineStr">
        <is>
          <t>Cierre comercial</t>
        </is>
      </c>
      <c r="C5" s="4" t="inlineStr">
        <is>
          <t>Aprobación cliente final</t>
        </is>
      </c>
      <c r="D5" s="3" t="inlineStr">
        <is>
          <t>Sofía</t>
        </is>
      </c>
      <c r="E5" s="3" t="inlineStr">
        <is>
          <t>Comercial</t>
        </is>
      </c>
      <c r="F5" s="5" t="n">
        <v>46037</v>
      </c>
      <c r="G5" s="5" t="n"/>
      <c r="H5" s="6" t="inlineStr">
        <is>
          <t>Bloqueado</t>
        </is>
      </c>
      <c r="I5" s="3" t="inlineStr">
        <is>
          <t>Alta</t>
        </is>
      </c>
      <c r="J5" s="3" t="inlineStr">
        <is>
          <t>Sí</t>
        </is>
      </c>
      <c r="K5" s="7">
        <f>IF(H5="Completado",100,IF(H5="En curso",60,IF(H5="Pendiente",0,IF(H5="Bloqueado",20,""))))</f>
        <v/>
      </c>
      <c r="L5" s="8" t="inlineStr">
        <is>
          <t>Pendiente de firma del cliente</t>
        </is>
      </c>
      <c r="M5" s="3">
        <f>IF(G5="","",IF(G5&gt;F5,G5-F5,0))</f>
        <v/>
      </c>
      <c r="N5" s="6" t="inlineStr"/>
      <c r="O5" s="5" t="n"/>
      <c r="P5" s="3">
        <f>IFERROR(IF(M5&gt;0,"Retrasado","En plazo"),"")</f>
        <v/>
      </c>
    </row>
    <row r="6">
      <c r="A6" s="9" t="inlineStr">
        <is>
          <t>T-04</t>
        </is>
      </c>
      <c r="B6" s="9" t="inlineStr">
        <is>
          <t>Cierre operativo</t>
        </is>
      </c>
      <c r="C6" s="10" t="inlineStr">
        <is>
          <t>Cierre de incidencias</t>
        </is>
      </c>
      <c r="D6" s="9" t="inlineStr">
        <is>
          <t>Hugo</t>
        </is>
      </c>
      <c r="E6" s="9" t="inlineStr">
        <is>
          <t>Soporte</t>
        </is>
      </c>
      <c r="F6" s="5" t="n">
        <v>46042</v>
      </c>
      <c r="G6" s="5" t="n"/>
      <c r="H6" s="6" t="inlineStr">
        <is>
          <t>Pendiente</t>
        </is>
      </c>
      <c r="I6" s="9" t="inlineStr">
        <is>
          <t>Media</t>
        </is>
      </c>
      <c r="J6" s="9" t="inlineStr">
        <is>
          <t>No</t>
        </is>
      </c>
      <c r="K6" s="11">
        <f>IF(H6="Completado",100,IF(H6="En curso",60,IF(H6="Pendiente",0,IF(H6="Bloqueado",20,""))))</f>
        <v/>
      </c>
      <c r="L6" s="8" t="inlineStr"/>
      <c r="M6" s="9">
        <f>IF(G6="","",IF(G6&gt;F6,G6-F6,0))</f>
        <v/>
      </c>
      <c r="N6" s="6" t="inlineStr"/>
      <c r="O6" s="5" t="n"/>
      <c r="P6" s="9">
        <f>IFERROR(IF(M6&gt;0,"Retrasado","En plazo"),"")</f>
        <v/>
      </c>
    </row>
    <row r="7">
      <c r="A7" s="3" t="inlineStr">
        <is>
          <t>T-05</t>
        </is>
      </c>
      <c r="B7" s="3" t="inlineStr">
        <is>
          <t>Cierre técnico</t>
        </is>
      </c>
      <c r="C7" s="4" t="inlineStr">
        <is>
          <t>Exportación de archivos finales</t>
        </is>
      </c>
      <c r="D7" s="3" t="inlineStr">
        <is>
          <t>Laura</t>
        </is>
      </c>
      <c r="E7" s="3" t="inlineStr">
        <is>
          <t>Operaciones</t>
        </is>
      </c>
      <c r="F7" s="5" t="n">
        <v>46044</v>
      </c>
      <c r="G7" s="5" t="n">
        <v>46044</v>
      </c>
      <c r="H7" s="6" t="inlineStr">
        <is>
          <t>Completado</t>
        </is>
      </c>
      <c r="I7" s="3" t="inlineStr">
        <is>
          <t>Baja</t>
        </is>
      </c>
      <c r="J7" s="3" t="inlineStr">
        <is>
          <t>No</t>
        </is>
      </c>
      <c r="K7" s="7">
        <f>IF(H7="Completado",100,IF(H7="En curso",60,IF(H7="Pendiente",0,IF(H7="Bloqueado",20,""))))</f>
        <v/>
      </c>
      <c r="L7" s="8" t="inlineStr"/>
      <c r="M7" s="3">
        <f>IF(G7="","",IF(G7&gt;F7,G7-F7,0))</f>
        <v/>
      </c>
      <c r="N7" s="6" t="inlineStr">
        <is>
          <t>Elena Ruiz</t>
        </is>
      </c>
      <c r="O7" s="5" t="n">
        <v>46045</v>
      </c>
      <c r="P7" s="3">
        <f>IFERROR(IF(M7&gt;0,"Retrasado","En plazo"),"")</f>
        <v/>
      </c>
    </row>
    <row r="8">
      <c r="A8" s="9" t="inlineStr">
        <is>
          <t>T-06</t>
        </is>
      </c>
      <c r="B8" s="9" t="inlineStr">
        <is>
          <t>Cierre legal</t>
        </is>
      </c>
      <c r="C8" s="10" t="inlineStr">
        <is>
          <t>Firma de conformidad</t>
        </is>
      </c>
      <c r="D8" s="9" t="inlineStr">
        <is>
          <t>Pablo</t>
        </is>
      </c>
      <c r="E8" s="9" t="inlineStr">
        <is>
          <t>Legal</t>
        </is>
      </c>
      <c r="F8" s="5" t="n">
        <v>46047</v>
      </c>
      <c r="G8" s="5" t="n">
        <v>46050</v>
      </c>
      <c r="H8" s="6" t="inlineStr">
        <is>
          <t>En curso</t>
        </is>
      </c>
      <c r="I8" s="9" t="inlineStr">
        <is>
          <t>Media</t>
        </is>
      </c>
      <c r="J8" s="9" t="inlineStr">
        <is>
          <t>No</t>
        </is>
      </c>
      <c r="K8" s="11">
        <f>IF(H8="Completado",100,IF(H8="En curso",60,IF(H8="Pendiente",0,IF(H8="Bloqueado",20,""))))</f>
        <v/>
      </c>
      <c r="L8" s="8" t="inlineStr">
        <is>
          <t>Retraso en firma legal</t>
        </is>
      </c>
      <c r="M8" s="9">
        <f>IF(G8="","",IF(G8&gt;F8,G8-F8,0))</f>
        <v/>
      </c>
      <c r="N8" s="6" t="inlineStr"/>
      <c r="O8" s="5" t="n"/>
      <c r="P8" s="9">
        <f>IFERROR(IF(M8&gt;0,"Retrasado","En plazo"),"")</f>
        <v/>
      </c>
    </row>
    <row r="9">
      <c r="A9" s="3" t="inlineStr">
        <is>
          <t>T-07</t>
        </is>
      </c>
      <c r="B9" s="3" t="inlineStr">
        <is>
          <t>Cierre financiero</t>
        </is>
      </c>
      <c r="C9" s="4" t="inlineStr">
        <is>
          <t>Facturación final del proyecto</t>
        </is>
      </c>
      <c r="D9" s="3" t="inlineStr">
        <is>
          <t>Carmen</t>
        </is>
      </c>
      <c r="E9" s="3" t="inlineStr">
        <is>
          <t>Finanzas</t>
        </is>
      </c>
      <c r="F9" s="5" t="n">
        <v>46050</v>
      </c>
      <c r="G9" s="5" t="n">
        <v>46050</v>
      </c>
      <c r="H9" s="6" t="inlineStr">
        <is>
          <t>Completado</t>
        </is>
      </c>
      <c r="I9" s="3" t="inlineStr">
        <is>
          <t>Alta</t>
        </is>
      </c>
      <c r="J9" s="3" t="inlineStr">
        <is>
          <t>No</t>
        </is>
      </c>
      <c r="K9" s="7">
        <f>IF(H9="Completado",100,IF(H9="En curso",60,IF(H9="Pendiente",0,IF(H9="Bloqueado",20,""))))</f>
        <v/>
      </c>
      <c r="L9" s="8" t="inlineStr"/>
      <c r="M9" s="3">
        <f>IF(G9="","",IF(G9&gt;F9,G9-F9,0))</f>
        <v/>
      </c>
      <c r="N9" s="6" t="inlineStr">
        <is>
          <t>Elena Ruiz</t>
        </is>
      </c>
      <c r="O9" s="5" t="n">
        <v>46051</v>
      </c>
      <c r="P9" s="3">
        <f>IFERROR(IF(M9&gt;0,"Retrasado","En plazo"),"")</f>
        <v/>
      </c>
    </row>
    <row r="10">
      <c r="A10" s="9" t="inlineStr">
        <is>
          <t>T-08</t>
        </is>
      </c>
      <c r="B10" s="9" t="inlineStr">
        <is>
          <t>Cierre administrativo</t>
        </is>
      </c>
      <c r="C10" s="10" t="inlineStr">
        <is>
          <t>Archivo y custodia documental</t>
        </is>
      </c>
      <c r="D10" s="9" t="inlineStr">
        <is>
          <t>Álvaro</t>
        </is>
      </c>
      <c r="E10" s="9" t="inlineStr">
        <is>
          <t>Administración</t>
        </is>
      </c>
      <c r="F10" s="5" t="n">
        <v>46052</v>
      </c>
      <c r="G10" s="5" t="n"/>
      <c r="H10" s="6" t="inlineStr">
        <is>
          <t>Pendiente</t>
        </is>
      </c>
      <c r="I10" s="9" t="inlineStr">
        <is>
          <t>Baja</t>
        </is>
      </c>
      <c r="J10" s="9" t="inlineStr">
        <is>
          <t>No</t>
        </is>
      </c>
      <c r="K10" s="11">
        <f>IF(H10="Completado",100,IF(H10="En curso",60,IF(H10="Pendiente",0,IF(H10="Bloqueado",20,""))))</f>
        <v/>
      </c>
      <c r="L10" s="8" t="inlineStr"/>
      <c r="M10" s="9">
        <f>IF(G10="","",IF(G10&gt;F10,G10-F10,0))</f>
        <v/>
      </c>
      <c r="N10" s="6" t="inlineStr"/>
      <c r="O10" s="5" t="n"/>
      <c r="P10" s="9">
        <f>IFERROR(IF(M10&gt;0,"Retrasado","En plazo"),"")</f>
        <v/>
      </c>
    </row>
    <row r="11">
      <c r="A11" s="3" t="inlineStr">
        <is>
          <t>T-09</t>
        </is>
      </c>
      <c r="B11" s="3" t="inlineStr">
        <is>
          <t>Cierre estratégico</t>
        </is>
      </c>
      <c r="C11" s="4" t="inlineStr">
        <is>
          <t>Lecciones aprendidas / retrospectiva</t>
        </is>
      </c>
      <c r="D11" s="3" t="inlineStr">
        <is>
          <t>Lucía</t>
        </is>
      </c>
      <c r="E11" s="3" t="inlineStr">
        <is>
          <t>Dirección</t>
        </is>
      </c>
      <c r="F11" s="5" t="n">
        <v>46055</v>
      </c>
      <c r="G11" s="5" t="n">
        <v>46054</v>
      </c>
      <c r="H11" s="6" t="inlineStr">
        <is>
          <t>Completado</t>
        </is>
      </c>
      <c r="I11" s="3" t="inlineStr">
        <is>
          <t>Media</t>
        </is>
      </c>
      <c r="J11" s="3" t="inlineStr">
        <is>
          <t>No</t>
        </is>
      </c>
      <c r="K11" s="7">
        <f>IF(H11="Completado",100,IF(H11="En curso",60,IF(H11="Pendiente",0,IF(H11="Bloqueado",20,""))))</f>
        <v/>
      </c>
      <c r="L11" s="8" t="inlineStr"/>
      <c r="M11" s="3">
        <f>IF(G11="","",IF(G11&gt;F11,G11-F11,0))</f>
        <v/>
      </c>
      <c r="N11" s="6" t="inlineStr">
        <is>
          <t>Elena Ruiz</t>
        </is>
      </c>
      <c r="O11" s="5" t="n">
        <v>46056</v>
      </c>
      <c r="P11" s="3">
        <f>IFERROR(IF(M11&gt;0,"Retrasado","En plazo"),"")</f>
        <v/>
      </c>
    </row>
    <row r="12">
      <c r="A12" s="9" t="inlineStr">
        <is>
          <t>T-10</t>
        </is>
      </c>
      <c r="B12" s="9" t="inlineStr">
        <is>
          <t>Cierre IT</t>
        </is>
      </c>
      <c r="C12" s="10" t="inlineStr">
        <is>
          <t>Baja de accesos y permisos</t>
        </is>
      </c>
      <c r="D12" s="9" t="inlineStr">
        <is>
          <t>Martín</t>
        </is>
      </c>
      <c r="E12" s="9" t="inlineStr">
        <is>
          <t>IT</t>
        </is>
      </c>
      <c r="F12" s="5" t="n">
        <v>46058</v>
      </c>
      <c r="G12" s="5" t="n"/>
      <c r="H12" s="6" t="inlineStr">
        <is>
          <t>Bloqueado</t>
        </is>
      </c>
      <c r="I12" s="9" t="inlineStr">
        <is>
          <t>Alta</t>
        </is>
      </c>
      <c r="J12" s="9" t="inlineStr">
        <is>
          <t>Sí</t>
        </is>
      </c>
      <c r="K12" s="11">
        <f>IF(H12="Completado",100,IF(H12="En curso",60,IF(H12="Pendiente",0,IF(H12="Bloqueado",20,""))))</f>
        <v/>
      </c>
      <c r="L12" s="8" t="inlineStr">
        <is>
          <t>Pendiente de aprobación de seguridad</t>
        </is>
      </c>
      <c r="M12" s="9">
        <f>IF(G12="","",IF(G12&gt;F12,G12-F12,0))</f>
        <v/>
      </c>
      <c r="N12" s="6" t="inlineStr"/>
      <c r="O12" s="5" t="n"/>
      <c r="P12" s="9">
        <f>IFERROR(IF(M12&gt;0,"Retrasado","En plazo"),"")</f>
        <v/>
      </c>
    </row>
    <row r="14">
      <c r="A14" s="12" t="inlineStr">
        <is>
          <t>BLOQUE DE CONTROL</t>
        </is>
      </c>
      <c r="B14" s="13" t="n"/>
      <c r="C14" s="13" t="n"/>
      <c r="D14" s="13" t="n"/>
    </row>
    <row r="15">
      <c r="A15" s="14" t="inlineStr">
        <is>
          <t>Nº de bloqueantes (Sí)</t>
        </is>
      </c>
      <c r="B15" s="14">
        <f>COUNTIF(J3:J12,"Sí")</f>
        <v/>
      </c>
    </row>
    <row r="16">
      <c r="A16" s="14" t="inlineStr">
        <is>
          <t>Promedio % avance</t>
        </is>
      </c>
      <c r="B16" s="15">
        <f>AVERAGE(K3:K12)</f>
        <v/>
      </c>
    </row>
  </sheetData>
  <autoFilter ref="A2:P12"/>
  <mergeCells count="2">
    <mergeCell ref="A1:P1"/>
    <mergeCell ref="A14:D14"/>
  </mergeCells>
  <conditionalFormatting sqref="P3:P12">
    <cfRule type="expression" priority="1" dxfId="0" stopIfTrue="1">
      <formula>P3="Retrasado"</formula>
    </cfRule>
    <cfRule type="expression" priority="2" dxfId="1" stopIfTrue="1">
      <formula>P3="En plazo"</formula>
    </cfRule>
  </conditionalFormatting>
  <conditionalFormatting sqref="H3:H12">
    <cfRule type="expression" priority="3" dxfId="1" stopIfTrue="1">
      <formula>H3="Completado"</formula>
    </cfRule>
    <cfRule type="expression" priority="4" dxfId="0" stopIfTrue="1">
      <formula>H3="Bloqueado"</formula>
    </cfRule>
  </conditionalFormatting>
  <conditionalFormatting sqref="K3:K12">
    <cfRule type="cellIs" priority="5" operator="greaterThanOrEqual" dxfId="1">
      <formula>80</formula>
    </cfRule>
  </conditionalFormatting>
  <dataValidations count="3">
    <dataValidation sqref="H3:H12" showErrorMessage="1" showInputMessage="1" allowBlank="1" type="list">
      <formula1>"Pendiente,En curso,Bloqueado,Completado"</formula1>
    </dataValidation>
    <dataValidation sqref="J3:J12" showErrorMessage="1" showInputMessage="1" allowBlank="1" type="list">
      <formula1>"Sí,No"</formula1>
    </dataValidation>
    <dataValidation sqref="I3:I12" showErrorMessage="1" showInputMessage="1" allowBlank="1" type="list">
      <formula1>"Alta,Media,Baja"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3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6" customHeight="1">
      <c r="A1" s="1" t="inlineStr">
        <is>
          <t>RESUMEN EJECUTIVO — CIERRE DE PROYECTO</t>
        </is>
      </c>
    </row>
    <row r="3">
      <c r="A3" s="2" t="inlineStr">
        <is>
          <t>Indicador</t>
        </is>
      </c>
      <c r="B3" s="2" t="inlineStr">
        <is>
          <t>Valor</t>
        </is>
      </c>
    </row>
    <row r="4">
      <c r="A4" s="4" t="inlineStr">
        <is>
          <t>Total de tareas</t>
        </is>
      </c>
      <c r="B4" s="16">
        <f>COUNTA(Cierre_Proyecto!A3:A12)</f>
        <v/>
      </c>
    </row>
    <row r="5">
      <c r="A5" s="10" t="inlineStr">
        <is>
          <t>Tareas completadas</t>
        </is>
      </c>
      <c r="B5" s="17">
        <f>COUNTIF(Cierre_Proyecto!H3:H12,"Completado")</f>
        <v/>
      </c>
    </row>
    <row r="6">
      <c r="A6" s="4" t="inlineStr">
        <is>
          <t>Tareas en curso</t>
        </is>
      </c>
      <c r="B6" s="16">
        <f>COUNTIF(Cierre_Proyecto!H3:H12,"En curso")</f>
        <v/>
      </c>
    </row>
    <row r="7">
      <c r="A7" s="10" t="inlineStr">
        <is>
          <t>Tareas pendientes</t>
        </is>
      </c>
      <c r="B7" s="17">
        <f>COUNTIF(Cierre_Proyecto!H3:H12,"Pendiente")</f>
        <v/>
      </c>
    </row>
    <row r="8">
      <c r="A8" s="4" t="inlineStr">
        <is>
          <t>Tareas bloqueadas</t>
        </is>
      </c>
      <c r="B8" s="16">
        <f>COUNTIF(Cierre_Proyecto!H3:H12,"Bloqueado")</f>
        <v/>
      </c>
    </row>
    <row r="9">
      <c r="A9" s="10" t="inlineStr">
        <is>
          <t>% cierre global</t>
        </is>
      </c>
      <c r="B9" s="18">
        <f>IFERROR(COUNTIF(Cierre_Proyecto!H3:H12,"Completado")/COUNTA(Cierre_Proyecto!A3:A12),0)</f>
        <v/>
      </c>
    </row>
    <row r="10">
      <c r="A10" s="4" t="inlineStr">
        <is>
          <t>Nº de retrasadas</t>
        </is>
      </c>
      <c r="B10" s="16">
        <f>COUNTIF(Cierre_Proyecto!M3:M12,"&gt;0")</f>
        <v/>
      </c>
    </row>
    <row r="11">
      <c r="A11" s="10" t="inlineStr">
        <is>
          <t>Nº de bloqueantes</t>
        </is>
      </c>
      <c r="B11" s="17">
        <f>COUNTIF(Cierre_Proyecto!J3:J12,"Sí")</f>
        <v/>
      </c>
    </row>
    <row r="12">
      <c r="A12" s="4" t="inlineStr">
        <is>
          <t>Promedio % avance</t>
        </is>
      </c>
      <c r="B12" s="19">
        <f>AVERAGE(Cierre_Proyecto!K3:K12)</f>
        <v/>
      </c>
    </row>
    <row r="15">
      <c r="A15" s="20" t="inlineStr">
        <is>
          <t>TAREAS POR ESTADO</t>
        </is>
      </c>
      <c r="B15" s="21" t="n"/>
    </row>
    <row r="16">
      <c r="A16" s="22" t="inlineStr">
        <is>
          <t>Pendiente</t>
        </is>
      </c>
      <c r="B16" s="14">
        <f>COUNTIF(Cierre_Proyecto!H3:H12,"Pendiente")</f>
        <v/>
      </c>
    </row>
    <row r="17">
      <c r="A17" s="22" t="inlineStr">
        <is>
          <t>En curso</t>
        </is>
      </c>
      <c r="B17" s="14">
        <f>COUNTIF(Cierre_Proyecto!H3:H12,"En curso")</f>
        <v/>
      </c>
    </row>
    <row r="18">
      <c r="A18" s="22" t="inlineStr">
        <is>
          <t>Bloqueado</t>
        </is>
      </c>
      <c r="B18" s="14">
        <f>COUNTIF(Cierre_Proyecto!H3:H12,"Bloqueado")</f>
        <v/>
      </c>
    </row>
    <row r="19">
      <c r="A19" s="22" t="inlineStr">
        <is>
          <t>Completado</t>
        </is>
      </c>
      <c r="B19" s="14">
        <f>COUNTIF(Cierre_Proyecto!H3:H12,"Completado")</f>
        <v/>
      </c>
    </row>
    <row r="21">
      <c r="A21" s="20" t="inlineStr">
        <is>
          <t>COMPLETADAS VS NO COMPLETADAS</t>
        </is>
      </c>
      <c r="B21" s="21" t="n"/>
    </row>
    <row r="22">
      <c r="A22" s="22" t="inlineStr">
        <is>
          <t>Completadas</t>
        </is>
      </c>
      <c r="B22" s="14">
        <f>COUNTIF(Cierre_Proyecto!H3:H12,"Completado")</f>
        <v/>
      </c>
    </row>
    <row r="23">
      <c r="A23" s="22" t="inlineStr">
        <is>
          <t>No completadas</t>
        </is>
      </c>
      <c r="B23" s="14">
        <f>COUNTA(Cierre_Proyecto!A3:A12)-COUNTIF(Cierre_Proyecto!H3:H12,"Completado")</f>
        <v/>
      </c>
    </row>
    <row r="25">
      <c r="A25" s="20" t="inlineStr">
        <is>
          <t>TAREAS POR FASE</t>
        </is>
      </c>
      <c r="B25" s="21" t="n"/>
    </row>
    <row r="26">
      <c r="A26" s="22" t="inlineStr">
        <is>
          <t>Cierre administrativo</t>
        </is>
      </c>
      <c r="B26" s="14">
        <f>COUNTIF(Cierre_Proyecto!B3:B12,"Cierre administrativo")</f>
        <v/>
      </c>
    </row>
    <row r="27">
      <c r="A27" s="22" t="inlineStr">
        <is>
          <t>Cierre técnico</t>
        </is>
      </c>
      <c r="B27" s="14">
        <f>COUNTIF(Cierre_Proyecto!B3:B12,"Cierre técnico")</f>
        <v/>
      </c>
    </row>
    <row r="28">
      <c r="A28" s="22" t="inlineStr">
        <is>
          <t>Cierre comercial</t>
        </is>
      </c>
      <c r="B28" s="14">
        <f>COUNTIF(Cierre_Proyecto!B3:B12,"Cierre comercial")</f>
        <v/>
      </c>
    </row>
    <row r="29">
      <c r="A29" s="22" t="inlineStr">
        <is>
          <t>Cierre operativo</t>
        </is>
      </c>
      <c r="B29" s="14">
        <f>COUNTIF(Cierre_Proyecto!B3:B12,"Cierre operativo")</f>
        <v/>
      </c>
    </row>
    <row r="30">
      <c r="A30" s="22" t="inlineStr">
        <is>
          <t>Cierre legal</t>
        </is>
      </c>
      <c r="B30" s="14">
        <f>COUNTIF(Cierre_Proyecto!B3:B12,"Cierre legal")</f>
        <v/>
      </c>
    </row>
    <row r="31">
      <c r="A31" s="22" t="inlineStr">
        <is>
          <t>Cierre financiero</t>
        </is>
      </c>
      <c r="B31" s="14">
        <f>COUNTIF(Cierre_Proyecto!B3:B12,"Cierre financiero")</f>
        <v/>
      </c>
    </row>
    <row r="32">
      <c r="A32" s="22" t="inlineStr">
        <is>
          <t>Cierre estratégico</t>
        </is>
      </c>
      <c r="B32" s="14">
        <f>COUNTIF(Cierre_Proyecto!B3:B12,"Cierre estratégico")</f>
        <v/>
      </c>
    </row>
    <row r="33">
      <c r="A33" s="22" t="inlineStr">
        <is>
          <t>Cierre IT</t>
        </is>
      </c>
      <c r="B33" s="14">
        <f>COUNTIF(Cierre_Proyecto!B3:B12,"Cierre IT")</f>
        <v/>
      </c>
    </row>
  </sheetData>
  <mergeCells count="4">
    <mergeCell ref="A1:F1"/>
    <mergeCell ref="A15:B15"/>
    <mergeCell ref="A21:B21"/>
    <mergeCell ref="A25:B2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0" customWidth="1" min="2" max="2"/>
  </cols>
  <sheetData>
    <row r="1" ht="26" customHeight="1">
      <c r="A1" s="1" t="inlineStr">
        <is>
          <t>INSTRUCCIONES DE USO</t>
        </is>
      </c>
    </row>
    <row r="3" ht="42" customHeight="1">
      <c r="A3" s="23" t="inlineStr">
        <is>
          <t>Objetivo de la plantilla</t>
        </is>
      </c>
      <c r="B3" s="4" t="inlineStr">
        <is>
          <t>Esta plantilla permite gestionar y controlar el cierre de un proyecto, registrando el estado de cada tarea, los responsables, las fechas previstas y reales, y los bloqueos que puedan afectar al cierre.</t>
        </is>
      </c>
    </row>
    <row r="4" ht="42" customHeight="1">
      <c r="A4" s="24" t="inlineStr">
        <is>
          <t>Hoja Cierre_Proyecto</t>
        </is>
      </c>
      <c r="B4" s="10" t="inlineStr">
        <is>
          <t>Contiene el checklist completo. Cada fila representa una tarea de cierre. Las columnas en color amarillo pálido (Estado, Fechas, Observaciones, Validado por) son editables. El resto se calcula automáticamente.</t>
        </is>
      </c>
    </row>
    <row r="5" ht="42" customHeight="1">
      <c r="A5" s="23" t="inlineStr">
        <is>
          <t>Columna Estado</t>
        </is>
      </c>
      <c r="B5" s="4" t="inlineStr">
        <is>
          <t>Seleccione uno de los cuatro valores disponibles en la lista desplegable: Pendiente, En curso, Bloqueado o Completado. Este valor determina el % de avance automáticamente.</t>
        </is>
      </c>
    </row>
    <row r="6" ht="42" customHeight="1">
      <c r="A6" s="24" t="inlineStr">
        <is>
          <t>Definición: Pendiente</t>
        </is>
      </c>
      <c r="B6" s="10" t="inlineStr">
        <is>
          <t>La tarea aún no ha comenzado. % de avance = 0%.</t>
        </is>
      </c>
    </row>
    <row r="7" ht="42" customHeight="1">
      <c r="A7" s="23" t="inlineStr">
        <is>
          <t>Definición: En curso</t>
        </is>
      </c>
      <c r="B7" s="4" t="inlineStr">
        <is>
          <t>La tarea está en ejecución activa. % de avance = 60%.</t>
        </is>
      </c>
    </row>
    <row r="8" ht="42" customHeight="1">
      <c r="A8" s="24" t="inlineStr">
        <is>
          <t>Definición: Bloqueado</t>
        </is>
      </c>
      <c r="B8" s="10" t="inlineStr">
        <is>
          <t>La tarea no puede avanzar por una dependencia externa o incidencia. % de avance = 20%.</t>
        </is>
      </c>
    </row>
    <row r="9" ht="42" customHeight="1">
      <c r="A9" s="23" t="inlineStr">
        <is>
          <t>Definición: Completado</t>
        </is>
      </c>
      <c r="B9" s="4" t="inlineStr">
        <is>
          <t>La tarea ha finalizado y ha sido validada. % de avance = 100%.</t>
        </is>
      </c>
    </row>
    <row r="10" ht="42" customHeight="1">
      <c r="A10" s="24" t="inlineStr">
        <is>
          <t>Columna Bloqueante</t>
        </is>
      </c>
      <c r="B10" s="10" t="inlineStr">
        <is>
          <t>Marque 'Sí' cuando la tarea impida el avance de otras tareas o del cierre global del proyecto. Use 'No' en caso contrario.</t>
        </is>
      </c>
    </row>
    <row r="11" ht="42" customHeight="1">
      <c r="A11" s="23" t="inlineStr">
        <is>
          <t>Columna Días de retraso</t>
        </is>
      </c>
      <c r="B11" s="4" t="inlineStr">
        <is>
          <t>Se calcula automáticamente comparando la fecha real con la fecha prevista. Si la fecha real es posterior, se muestran los días de diferencia; si no, el valor es 0.</t>
        </is>
      </c>
    </row>
    <row r="12" ht="42" customHeight="1">
      <c r="A12" s="24" t="inlineStr">
        <is>
          <t>Columna Estado retraso</t>
        </is>
      </c>
      <c r="B12" s="10" t="inlineStr">
        <is>
          <t>Indica automáticamente 'Retrasado' o 'En plazo' según los días de retraso calculados.</t>
        </is>
      </c>
    </row>
    <row r="13" ht="42" customHeight="1">
      <c r="A13" s="23" t="inlineStr">
        <is>
          <t>Columna Observaciones</t>
        </is>
      </c>
      <c r="B13" s="4" t="inlineStr">
        <is>
          <t>Utilice este campo para documentar incidencias, motivos de bloqueo o cualquier información relevante para el seguimiento del cierre.</t>
        </is>
      </c>
    </row>
    <row r="14" ht="42" customHeight="1">
      <c r="A14" s="24" t="inlineStr">
        <is>
          <t>Validación y firma</t>
        </is>
      </c>
      <c r="B14" s="10" t="inlineStr">
        <is>
          <t>Una vez completada y verificada una tarea, indique en 'Validado por' el nombre de la persona responsable de la validación y la fecha correspondiente.</t>
        </is>
      </c>
    </row>
    <row r="15" ht="42" customHeight="1">
      <c r="A15" s="23" t="inlineStr">
        <is>
          <t>Hoja Resumen</t>
        </is>
      </c>
      <c r="B15" s="4" t="inlineStr">
        <is>
          <t>Muestra los indicadores clave (KPIs) del cierre del proyecto: total de tareas, completadas, pendientes, bloqueadas, % de cierre global, retrasos y bloqueantes, junto con gráficos de apoyo visual.</t>
        </is>
      </c>
    </row>
    <row r="16" ht="42" customHeight="1">
      <c r="A16" s="24" t="inlineStr">
        <is>
          <t>Actualización de datos</t>
        </is>
      </c>
      <c r="B16" s="10" t="inlineStr">
        <is>
          <t>Actualice el checklist con periodicidad semanal o según lo acordado con el equipo de proyecto. Los KPIs y gráficos de la hoja Resumen se recalculan automáticamente.</t>
        </is>
      </c>
    </row>
    <row r="17" ht="42" customHeight="1">
      <c r="A17" s="23" t="inlineStr">
        <is>
          <t>Nota de protección de datos (RGPD/LOPDGDD)</t>
        </is>
      </c>
      <c r="B17" s="4" t="inlineStr">
        <is>
          <t>Este documento puede contener nombres de personas y correos internos. Trátelo conforme al Reglamento General de Protección de Datos (RGPD) y a la LOPDGDD. Limite el acceso a personal autorizado, evite compartirlo fuera de la organización y elimine los datos personales cuando ya no sean necesarios.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2026-07-10T14:51:42Z</dcterms:created>
  <dcterms:modified xmlns:dcterms="http://purl.org/dc/terms/" xmlns:xsi="http://www.w3.org/2001/XMLSchema-instance" xsi:type="dcterms:W3CDTF">2026-07-10T14:51:42Z</dcterms:modified>
</cp:coreProperties>
</file>