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_Cambio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>
    <definedName name="_xlnm._FilterDatabase" localSheetId="0" hidden="1">'Registro_Cambios'!$A$2:$T$11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.##0,00&quot; €&quot;"/>
    <numFmt numFmtId="166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  <color rgb="001E293B"/>
    </font>
    <font>
      <b val="1"/>
    </font>
    <font>
      <name val="Calibri"/>
      <b val="1"/>
      <color rgb="00C8102E"/>
      <sz val="12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0" fontId="0" fillId="6" borderId="1" pivotButton="0" quotePrefix="0" xfId="0"/>
    <xf numFmtId="0" fontId="4" fillId="6" borderId="1" pivotButton="0" quotePrefix="0" xfId="0"/>
    <xf numFmtId="165" fontId="4" fillId="6" borderId="1" pivotButton="0" quotePrefix="0" xfId="0"/>
    <xf numFmtId="0" fontId="1" fillId="0" borderId="0" pivotButton="0" quotePrefix="0" xfId="0"/>
    <xf numFmtId="0" fontId="5" fillId="0" borderId="0" pivotButton="0" quotePrefix="0" xfId="0"/>
    <xf numFmtId="0" fontId="4" fillId="3" borderId="1" pivotButton="0" quotePrefix="0" xfId="0"/>
    <xf numFmtId="1" fontId="0" fillId="3" borderId="1" applyAlignment="1" pivotButton="0" quotePrefix="0" xfId="0">
      <alignment horizontal="center" vertical="center" wrapText="1"/>
    </xf>
    <xf numFmtId="0" fontId="2" fillId="2" borderId="0" pivotButton="0" quotePrefix="0" xfId="0"/>
    <xf numFmtId="0" fontId="4" fillId="5" borderId="1" pivotButton="0" quotePrefix="0" xfId="0"/>
    <xf numFmtId="1" fontId="0" fillId="5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5" borderId="1" pivotButton="0" quotePrefix="0" xfId="0"/>
    <xf numFmtId="9" fontId="0" fillId="3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4" fillId="6" borderId="1" pivotButton="0" quotePrefix="0" xfId="0"/>
    <xf numFmtId="166" fontId="0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7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166534"/>
      </font>
      <fill>
        <patternFill patternType="solid">
          <fgColor rgb="00BBF7D0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CA8A04"/>
      </font>
      <fill>
        <patternFill patternType="solid">
          <fgColor rgb="00FEF9C3"/>
        </patternFill>
      </fill>
    </dxf>
    <dxf>
      <font>
        <b val="1"/>
        <color rgb="001D4ED8"/>
      </font>
      <fill>
        <patternFill patternType="solid">
          <fgColor rgb="00DBEAFE"/>
        </patternFill>
      </fill>
    </dxf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Cambios por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'Resumen'!F4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'Resumen'!$E$5:$E$9</f>
            </numRef>
          </cat>
          <val>
            <numRef>
              <f>'Resumen'!$F$5:$F$9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cambios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tipo de cambio</a:t>
            </a:r>
          </a:p>
        </rich>
      </tx>
    </title>
    <plotArea>
      <pieChart>
        <varyColors val="1"/>
        <ser>
          <idx val="0"/>
          <order val="0"/>
          <tx>
            <strRef>
              <f>'Resumen'!I4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'Resumen'!$H$5:$H$8</f>
            </numRef>
          </cat>
          <val>
            <numRef>
              <f>'Resumen'!$I$5:$I$8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mensual de solicitudes</a:t>
            </a:r>
          </a:p>
        </rich>
      </tx>
    </title>
    <plotArea>
      <lineChart>
        <grouping val="standard"/>
        <ser>
          <idx val="0"/>
          <order val="0"/>
          <tx>
            <strRef>
              <f>'Resumen'!B15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'Resumen'!$A$16:$A$27</f>
            </numRef>
          </cat>
          <val>
            <numRef>
              <f>'Resumen'!$B$16:$B$27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Solicitudes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37</row>
      <rowOff>0</rowOff>
    </from>
    <ext cx="72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20" customWidth="1" min="4" max="4"/>
    <col width="22" customWidth="1" min="5" max="5"/>
    <col width="32" customWidth="1" min="6" max="6"/>
    <col width="13" customWidth="1" min="7" max="7"/>
    <col width="11" customWidth="1" min="8" max="8"/>
    <col width="14" customWidth="1" min="9" max="9"/>
    <col width="18" customWidth="1" min="10" max="10"/>
    <col width="14" customWidth="1" min="11" max="11"/>
    <col width="12" customWidth="1" min="12" max="12"/>
    <col width="15" customWidth="1" min="13" max="13"/>
    <col width="15" customWidth="1" min="14" max="14"/>
    <col width="12" customWidth="1" min="15" max="15"/>
    <col width="15" customWidth="1" min="16" max="16"/>
    <col width="10" customWidth="1" min="17" max="17"/>
    <col width="12" customWidth="1" min="18" max="18"/>
    <col width="12" customWidth="1" min="19" max="19"/>
    <col width="30" customWidth="1" min="20" max="20"/>
  </cols>
  <sheetData>
    <row r="1" ht="26" customHeight="1">
      <c r="A1" s="1" t="inlineStr">
        <is>
          <t>CONTROL DE CAMBIOS DEL ALCANCE - REGISTRO DE SOLICITUDES</t>
        </is>
      </c>
    </row>
    <row r="2" ht="34" customHeight="1">
      <c r="A2" s="2" t="inlineStr">
        <is>
          <t>ID Cambio</t>
        </is>
      </c>
      <c r="B2" s="2" t="inlineStr">
        <is>
          <t>Fecha solicitud</t>
        </is>
      </c>
      <c r="C2" s="2" t="inlineStr">
        <is>
          <t>Proyecto</t>
        </is>
      </c>
      <c r="D2" s="2" t="inlineStr">
        <is>
          <t>Cliente</t>
        </is>
      </c>
      <c r="E2" s="2" t="inlineStr">
        <is>
          <t>Solicitante</t>
        </is>
      </c>
      <c r="F2" s="2" t="inlineStr">
        <is>
          <t>Descripción del cambio</t>
        </is>
      </c>
      <c r="G2" s="2" t="inlineStr">
        <is>
          <t>Tipo de cambio</t>
        </is>
      </c>
      <c r="H2" s="2" t="inlineStr">
        <is>
          <t>Prioridad</t>
        </is>
      </c>
      <c r="I2" s="2" t="inlineStr">
        <is>
          <t>Estado</t>
        </is>
      </c>
      <c r="J2" s="2" t="inlineStr">
        <is>
          <t>Responsable interno</t>
        </is>
      </c>
      <c r="K2" s="2" t="inlineStr">
        <is>
          <t>Fecha respuesta</t>
        </is>
      </c>
      <c r="L2" s="2" t="inlineStr">
        <is>
          <t>Impacto horas</t>
        </is>
      </c>
      <c r="M2" s="2" t="inlineStr">
        <is>
          <t>Coste estimado €</t>
        </is>
      </c>
      <c r="N2" s="2" t="inlineStr">
        <is>
          <t>Coste aprobado €</t>
        </is>
      </c>
      <c r="O2" s="2" t="inlineStr">
        <is>
          <t>Días de retraso</t>
        </is>
      </c>
      <c r="P2" s="2" t="inlineStr">
        <is>
          <t>Días para respuesta</t>
        </is>
      </c>
      <c r="Q2" s="2" t="inlineStr">
        <is>
          <t>% Avance</t>
        </is>
      </c>
      <c r="R2" s="2" t="inlineStr">
        <is>
          <t>Riesgo (1-5)</t>
        </is>
      </c>
      <c r="S2" s="2" t="inlineStr">
        <is>
          <t>Coste/hora €</t>
        </is>
      </c>
      <c r="T2" s="2" t="inlineStr">
        <is>
          <t>Observaciones</t>
        </is>
      </c>
    </row>
    <row r="3">
      <c r="A3" s="3" t="inlineStr">
        <is>
          <t>CAM-001</t>
        </is>
      </c>
      <c r="B3" s="32" t="n">
        <v>46034</v>
      </c>
      <c r="C3" s="3" t="inlineStr">
        <is>
          <t>Implantación CRM</t>
        </is>
      </c>
      <c r="D3" s="3" t="inlineStr">
        <is>
          <t>Grupo Ibérica S.L.</t>
        </is>
      </c>
      <c r="E3" s="3" t="inlineStr">
        <is>
          <t>Lucía Torres (Madrid)</t>
        </is>
      </c>
      <c r="F3" s="5" t="inlineStr">
        <is>
          <t>Añadir módulo de informes personalizados</t>
        </is>
      </c>
      <c r="G3" s="3" t="inlineStr">
        <is>
          <t>Alcance</t>
        </is>
      </c>
      <c r="H3" s="3" t="inlineStr">
        <is>
          <t>Alta</t>
        </is>
      </c>
      <c r="I3" s="3" t="inlineStr">
        <is>
          <t>Aprobado</t>
        </is>
      </c>
      <c r="J3" s="3" t="inlineStr">
        <is>
          <t>Martín Ortiz</t>
        </is>
      </c>
      <c r="K3" s="32" t="n">
        <v>46042</v>
      </c>
      <c r="L3" s="6" t="n">
        <v>24</v>
      </c>
      <c r="M3" s="33" t="n">
        <v>1800</v>
      </c>
      <c r="N3" s="34">
        <f>IF(OR(I3="Aprobado",I3="Implementado"),M3,0)</f>
        <v/>
      </c>
      <c r="O3" s="6" t="n">
        <v>2</v>
      </c>
      <c r="P3" s="3">
        <f>IF(K3="","Pendiente",K3-B3)</f>
        <v/>
      </c>
      <c r="Q3" s="9" t="n">
        <v>40</v>
      </c>
      <c r="R3" s="6" t="n">
        <v>3</v>
      </c>
      <c r="S3" s="34">
        <f>IFERROR(M3/L3,0)</f>
        <v/>
      </c>
      <c r="T3" s="10" t="inlineStr">
        <is>
          <t>Cliente pide cuadro de mando extra</t>
        </is>
      </c>
    </row>
    <row r="4">
      <c r="A4" s="11" t="inlineStr">
        <is>
          <t>CAM-002</t>
        </is>
      </c>
      <c r="B4" s="35" t="n">
        <v>46047</v>
      </c>
      <c r="C4" s="11" t="inlineStr">
        <is>
          <t>Reforma oficina</t>
        </is>
      </c>
      <c r="D4" s="11" t="inlineStr">
        <is>
          <t>Constructora Levante</t>
        </is>
      </c>
      <c r="E4" s="11" t="inlineStr">
        <is>
          <t>Martín García (Barcelona)</t>
        </is>
      </c>
      <c r="F4" s="13" t="inlineStr">
        <is>
          <t>Cambio de acabados en sala reuniones</t>
        </is>
      </c>
      <c r="G4" s="11" t="inlineStr">
        <is>
          <t>Coste</t>
        </is>
      </c>
      <c r="H4" s="11" t="inlineStr">
        <is>
          <t>Media</t>
        </is>
      </c>
      <c r="I4" s="11" t="inlineStr">
        <is>
          <t>En revisión</t>
        </is>
      </c>
      <c r="J4" s="11" t="inlineStr">
        <is>
          <t>Sofía Iglesias</t>
        </is>
      </c>
      <c r="K4" s="35" t="n"/>
      <c r="L4" s="6" t="n">
        <v>8</v>
      </c>
      <c r="M4" s="33" t="n">
        <v>450</v>
      </c>
      <c r="N4" s="36">
        <f>IF(OR(I4="Aprobado",I4="Implementado"),M4,0)</f>
        <v/>
      </c>
      <c r="O4" s="6" t="n">
        <v>0</v>
      </c>
      <c r="P4" s="11">
        <f>IF(K4="","Pendiente",K4-B4)</f>
        <v/>
      </c>
      <c r="Q4" s="9" t="n">
        <v>10</v>
      </c>
      <c r="R4" s="6" t="n">
        <v>2</v>
      </c>
      <c r="S4" s="36">
        <f>IFERROR(M4/L4,0)</f>
        <v/>
      </c>
      <c r="T4" s="10" t="inlineStr">
        <is>
          <t>Pendiente presupuesto proveedor</t>
        </is>
      </c>
    </row>
    <row r="5">
      <c r="A5" s="3" t="inlineStr">
        <is>
          <t>CAM-003</t>
        </is>
      </c>
      <c r="B5" s="32" t="n">
        <v>46056</v>
      </c>
      <c r="C5" s="3" t="inlineStr">
        <is>
          <t>Desarrollo app</t>
        </is>
      </c>
      <c r="D5" s="3" t="inlineStr">
        <is>
          <t>FinTech Solutions</t>
        </is>
      </c>
      <c r="E5" s="3" t="inlineStr">
        <is>
          <t>Sofía López (Valencia)</t>
        </is>
      </c>
      <c r="F5" s="5" t="inlineStr">
        <is>
          <t>Integración con pasarela de pago adicional</t>
        </is>
      </c>
      <c r="G5" s="3" t="inlineStr">
        <is>
          <t>Mixto</t>
        </is>
      </c>
      <c r="H5" s="3" t="inlineStr">
        <is>
          <t>Alta</t>
        </is>
      </c>
      <c r="I5" s="3" t="inlineStr">
        <is>
          <t>Implementado</t>
        </is>
      </c>
      <c r="J5" s="3" t="inlineStr">
        <is>
          <t>Hugo Delgado</t>
        </is>
      </c>
      <c r="K5" s="32" t="n">
        <v>46063</v>
      </c>
      <c r="L5" s="6" t="n">
        <v>60</v>
      </c>
      <c r="M5" s="33" t="n">
        <v>4200</v>
      </c>
      <c r="N5" s="34">
        <f>IF(OR(I5="Aprobado",I5="Implementado"),M5,0)</f>
        <v/>
      </c>
      <c r="O5" s="6" t="n">
        <v>3</v>
      </c>
      <c r="P5" s="3">
        <f>IF(K5="","Pendiente",K5-B5)</f>
        <v/>
      </c>
      <c r="Q5" s="9" t="n">
        <v>100</v>
      </c>
      <c r="R5" s="6" t="n">
        <v>4</v>
      </c>
      <c r="S5" s="34">
        <f>IFERROR(M5/L5,0)</f>
        <v/>
      </c>
      <c r="T5" s="10" t="inlineStr">
        <is>
          <t>Cerrado y desplegado en producción</t>
        </is>
      </c>
    </row>
    <row r="6">
      <c r="A6" s="11" t="inlineStr">
        <is>
          <t>CAM-004</t>
        </is>
      </c>
      <c r="B6" s="35" t="n">
        <v>46068</v>
      </c>
      <c r="C6" s="11" t="inlineStr">
        <is>
          <t>Migración ERP</t>
        </is>
      </c>
      <c r="D6" s="11" t="inlineStr">
        <is>
          <t>Distribuciones Sur</t>
        </is>
      </c>
      <c r="E6" s="11" t="inlineStr">
        <is>
          <t>Hugo Fernández (Sevilla)</t>
        </is>
      </c>
      <c r="F6" s="13" t="inlineStr">
        <is>
          <t>Migrar módulo de almacenes adicional</t>
        </is>
      </c>
      <c r="G6" s="11" t="inlineStr">
        <is>
          <t>Alcance</t>
        </is>
      </c>
      <c r="H6" s="11" t="inlineStr">
        <is>
          <t>Alta</t>
        </is>
      </c>
      <c r="I6" s="11" t="inlineStr">
        <is>
          <t>Pendiente</t>
        </is>
      </c>
      <c r="J6" s="11" t="inlineStr">
        <is>
          <t>Marta Vidal</t>
        </is>
      </c>
      <c r="K6" s="35" t="n"/>
      <c r="L6" s="6" t="n">
        <v>80</v>
      </c>
      <c r="M6" s="33" t="n">
        <v>9800</v>
      </c>
      <c r="N6" s="36">
        <f>IF(OR(I6="Aprobado",I6="Implementado"),M6,0)</f>
        <v/>
      </c>
      <c r="O6" s="6" t="n">
        <v>0</v>
      </c>
      <c r="P6" s="11">
        <f>IF(K6="","Pendiente",K6-B6)</f>
        <v/>
      </c>
      <c r="Q6" s="9" t="n">
        <v>5</v>
      </c>
      <c r="R6" s="6" t="n">
        <v>5</v>
      </c>
      <c r="S6" s="36">
        <f>IFERROR(M6/L6,0)</f>
        <v/>
      </c>
      <c r="T6" s="10" t="inlineStr">
        <is>
          <t>Alto riesgo, requiere validación dirección</t>
        </is>
      </c>
    </row>
    <row r="7">
      <c r="A7" s="3" t="inlineStr">
        <is>
          <t>CAM-005</t>
        </is>
      </c>
      <c r="B7" s="32" t="n">
        <v>46075</v>
      </c>
      <c r="C7" s="3" t="inlineStr">
        <is>
          <t>Campaña marketing</t>
        </is>
      </c>
      <c r="D7" s="3" t="inlineStr">
        <is>
          <t>Retail Norte</t>
        </is>
      </c>
      <c r="E7" s="3" t="inlineStr">
        <is>
          <t>Marta Sánchez (Zaragoza)</t>
        </is>
      </c>
      <c r="F7" s="5" t="inlineStr">
        <is>
          <t>Ampliar campaña a redes sociales adicionales</t>
        </is>
      </c>
      <c r="G7" s="3" t="inlineStr">
        <is>
          <t>Coste</t>
        </is>
      </c>
      <c r="H7" s="3" t="inlineStr">
        <is>
          <t>Baja</t>
        </is>
      </c>
      <c r="I7" s="3" t="inlineStr">
        <is>
          <t>Rechazado</t>
        </is>
      </c>
      <c r="J7" s="3" t="inlineStr">
        <is>
          <t>Pablo Serrano</t>
        </is>
      </c>
      <c r="K7" s="32" t="n">
        <v>46081</v>
      </c>
      <c r="L7" s="6" t="n">
        <v>6</v>
      </c>
      <c r="M7" s="33" t="n">
        <v>600</v>
      </c>
      <c r="N7" s="34">
        <f>IF(OR(I7="Aprobado",I7="Implementado"),M7,0)</f>
        <v/>
      </c>
      <c r="O7" s="6" t="n">
        <v>0</v>
      </c>
      <c r="P7" s="3">
        <f>IF(K7="","Pendiente",K7-B7)</f>
        <v/>
      </c>
      <c r="Q7" s="9" t="n">
        <v>0</v>
      </c>
      <c r="R7" s="6" t="n">
        <v>1</v>
      </c>
      <c r="S7" s="34">
        <f>IFERROR(M7/L7,0)</f>
        <v/>
      </c>
      <c r="T7" s="10" t="inlineStr">
        <is>
          <t>Fuera de presupuesto aprobado</t>
        </is>
      </c>
    </row>
    <row r="8">
      <c r="A8" s="11" t="inlineStr">
        <is>
          <t>CAM-006</t>
        </is>
      </c>
      <c r="B8" s="35" t="n">
        <v>46086</v>
      </c>
      <c r="C8" s="11" t="inlineStr">
        <is>
          <t>Implantación CRM</t>
        </is>
      </c>
      <c r="D8" s="11" t="inlineStr">
        <is>
          <t>Grupo Ibérica S.L.</t>
        </is>
      </c>
      <c r="E8" s="11" t="inlineStr">
        <is>
          <t>Pablo Ruiz (Málaga)</t>
        </is>
      </c>
      <c r="F8" s="13" t="inlineStr">
        <is>
          <t>Formación adicional a usuarios finales</t>
        </is>
      </c>
      <c r="G8" s="11" t="inlineStr">
        <is>
          <t>Plazo</t>
        </is>
      </c>
      <c r="H8" s="11" t="inlineStr">
        <is>
          <t>Media</t>
        </is>
      </c>
      <c r="I8" s="11" t="inlineStr">
        <is>
          <t>Aprobado</t>
        </is>
      </c>
      <c r="J8" s="11" t="inlineStr">
        <is>
          <t>Martín Ortiz</t>
        </is>
      </c>
      <c r="K8" s="35" t="n">
        <v>46093</v>
      </c>
      <c r="L8" s="6" t="n">
        <v>16</v>
      </c>
      <c r="M8" s="33" t="n">
        <v>1100</v>
      </c>
      <c r="N8" s="36">
        <f>IF(OR(I8="Aprobado",I8="Implementado"),M8,0)</f>
        <v/>
      </c>
      <c r="O8" s="6" t="n">
        <v>7</v>
      </c>
      <c r="P8" s="11">
        <f>IF(K8="","Pendiente",K8-B8)</f>
        <v/>
      </c>
      <c r="Q8" s="9" t="n">
        <v>60</v>
      </c>
      <c r="R8" s="6" t="n">
        <v>2</v>
      </c>
      <c r="S8" s="36">
        <f>IFERROR(M8/L8,0)</f>
        <v/>
      </c>
      <c r="T8" s="10" t="inlineStr">
        <is>
          <t>Retraso por disponibilidad de usuarios</t>
        </is>
      </c>
    </row>
    <row r="9">
      <c r="A9" s="3" t="inlineStr">
        <is>
          <t>CAM-007</t>
        </is>
      </c>
      <c r="B9" s="32" t="n">
        <v>46099</v>
      </c>
      <c r="C9" s="3" t="inlineStr">
        <is>
          <t>Desarrollo app</t>
        </is>
      </c>
      <c r="D9" s="3" t="inlineStr">
        <is>
          <t>FinTech Solutions</t>
        </is>
      </c>
      <c r="E9" s="3" t="inlineStr">
        <is>
          <t>Carmen Navarro (Bilbao)</t>
        </is>
      </c>
      <c r="F9" s="5" t="inlineStr">
        <is>
          <t>Rediseño de interfaz de usuario móvil</t>
        </is>
      </c>
      <c r="G9" s="3" t="inlineStr">
        <is>
          <t>Alcance</t>
        </is>
      </c>
      <c r="H9" s="3" t="inlineStr">
        <is>
          <t>Alta</t>
        </is>
      </c>
      <c r="I9" s="3" t="inlineStr">
        <is>
          <t>En revisión</t>
        </is>
      </c>
      <c r="J9" s="3" t="inlineStr">
        <is>
          <t>Hugo Delgado</t>
        </is>
      </c>
      <c r="K9" s="32" t="n"/>
      <c r="L9" s="6" t="n">
        <v>40</v>
      </c>
      <c r="M9" s="33" t="n">
        <v>3200</v>
      </c>
      <c r="N9" s="34">
        <f>IF(OR(I9="Aprobado",I9="Implementado"),M9,0)</f>
        <v/>
      </c>
      <c r="O9" s="6" t="n">
        <v>0</v>
      </c>
      <c r="P9" s="3">
        <f>IF(K9="","Pendiente",K9-B9)</f>
        <v/>
      </c>
      <c r="Q9" s="9" t="n">
        <v>25</v>
      </c>
      <c r="R9" s="6" t="n">
        <v>4</v>
      </c>
      <c r="S9" s="34">
        <f>IFERROR(M9/L9,0)</f>
        <v/>
      </c>
      <c r="T9" s="10" t="inlineStr">
        <is>
          <t>Pendiente aprobación del comité</t>
        </is>
      </c>
    </row>
    <row r="10">
      <c r="A10" s="11" t="inlineStr">
        <is>
          <t>CAM-008</t>
        </is>
      </c>
      <c r="B10" s="35" t="n">
        <v>46114</v>
      </c>
      <c r="C10" s="11" t="inlineStr">
        <is>
          <t>Migración ERP</t>
        </is>
      </c>
      <c r="D10" s="11" t="inlineStr">
        <is>
          <t>Distribuciones Sur</t>
        </is>
      </c>
      <c r="E10" s="11" t="inlineStr">
        <is>
          <t>Javier Moreno (Murcia)</t>
        </is>
      </c>
      <c r="F10" s="13" t="inlineStr">
        <is>
          <t>Añadir informes fiscales país adicional</t>
        </is>
      </c>
      <c r="G10" s="11" t="inlineStr">
        <is>
          <t>Mixto</t>
        </is>
      </c>
      <c r="H10" s="11" t="inlineStr">
        <is>
          <t>Media</t>
        </is>
      </c>
      <c r="I10" s="11" t="inlineStr">
        <is>
          <t>Implementado</t>
        </is>
      </c>
      <c r="J10" s="11" t="inlineStr">
        <is>
          <t>Marta Vidal</t>
        </is>
      </c>
      <c r="K10" s="35" t="n">
        <v>46127</v>
      </c>
      <c r="L10" s="6" t="n">
        <v>32</v>
      </c>
      <c r="M10" s="33" t="n">
        <v>2500</v>
      </c>
      <c r="N10" s="36">
        <f>IF(OR(I10="Aprobado",I10="Implementado"),M10,0)</f>
        <v/>
      </c>
      <c r="O10" s="6" t="n">
        <v>13</v>
      </c>
      <c r="P10" s="11">
        <f>IF(K10="","Pendiente",K10-B10)</f>
        <v/>
      </c>
      <c r="Q10" s="9" t="n">
        <v>100</v>
      </c>
      <c r="R10" s="6" t="n">
        <v>3</v>
      </c>
      <c r="S10" s="36">
        <f>IFERROR(M10/L10,0)</f>
        <v/>
      </c>
      <c r="T10" s="10" t="inlineStr">
        <is>
          <t>Completado con retraso menor</t>
        </is>
      </c>
    </row>
    <row r="11">
      <c r="A11" s="3" t="inlineStr">
        <is>
          <t>CAM-009</t>
        </is>
      </c>
      <c r="B11" s="32" t="n">
        <v>46132</v>
      </c>
      <c r="C11" s="3" t="inlineStr">
        <is>
          <t>Reforma oficina</t>
        </is>
      </c>
      <c r="D11" s="3" t="inlineStr">
        <is>
          <t>Constructora Levante</t>
        </is>
      </c>
      <c r="E11" s="3" t="inlineStr">
        <is>
          <t>Laura Romero (Alicante)</t>
        </is>
      </c>
      <c r="F11" s="5" t="inlineStr">
        <is>
          <t>Cambio de proveedor de mobiliario</t>
        </is>
      </c>
      <c r="G11" s="3" t="inlineStr">
        <is>
          <t>Coste</t>
        </is>
      </c>
      <c r="H11" s="3" t="inlineStr">
        <is>
          <t>Baja</t>
        </is>
      </c>
      <c r="I11" s="3" t="inlineStr">
        <is>
          <t>Pendiente</t>
        </is>
      </c>
      <c r="J11" s="3" t="inlineStr">
        <is>
          <t>Sofía Iglesias</t>
        </is>
      </c>
      <c r="K11" s="32" t="n"/>
      <c r="L11" s="6" t="n">
        <v>4</v>
      </c>
      <c r="M11" s="33" t="n">
        <v>350</v>
      </c>
      <c r="N11" s="34">
        <f>IF(OR(I11="Aprobado",I11="Implementado"),M11,0)</f>
        <v/>
      </c>
      <c r="O11" s="6" t="n">
        <v>0</v>
      </c>
      <c r="P11" s="3">
        <f>IF(K11="","Pendiente",K11-B11)</f>
        <v/>
      </c>
      <c r="Q11" s="9" t="n">
        <v>0</v>
      </c>
      <c r="R11" s="6" t="n">
        <v>1</v>
      </c>
      <c r="S11" s="34">
        <f>IFERROR(M11/L11,0)</f>
        <v/>
      </c>
      <c r="T11" s="10" t="inlineStr">
        <is>
          <t>A la espera de nuevas ofertas</t>
        </is>
      </c>
    </row>
    <row r="12">
      <c r="A12" s="15" t="inlineStr">
        <is>
          <t>TOTALES</t>
        </is>
      </c>
      <c r="B12" s="16" t="n"/>
      <c r="C12" s="16" t="n"/>
      <c r="D12" s="16" t="n"/>
      <c r="E12" s="16" t="n"/>
      <c r="F12" s="16" t="n"/>
      <c r="G12" s="16" t="n"/>
      <c r="H12" s="16" t="n"/>
      <c r="I12" s="16" t="n"/>
      <c r="J12" s="16" t="n"/>
      <c r="K12" s="16" t="n"/>
      <c r="L12" s="17">
        <f>SUM(L3:L11)</f>
        <v/>
      </c>
      <c r="M12" s="37">
        <f>SUM(M3:M11)</f>
        <v/>
      </c>
      <c r="N12" s="37">
        <f>SUM(N3:N11)</f>
        <v/>
      </c>
      <c r="O12" s="16" t="n"/>
      <c r="P12" s="16" t="n"/>
      <c r="Q12" s="16" t="n"/>
      <c r="R12" s="16" t="n"/>
      <c r="S12" s="16" t="n"/>
      <c r="T12" s="16" t="n"/>
    </row>
  </sheetData>
  <autoFilter ref="A2:T11"/>
  <mergeCells count="1">
    <mergeCell ref="A1:T1"/>
  </mergeCells>
  <conditionalFormatting sqref="I3:I11">
    <cfRule type="expression" priority="1" dxfId="0">
      <formula>I3="Aprobado"</formula>
    </cfRule>
    <cfRule type="expression" priority="2" dxfId="1">
      <formula>I3="Implementado"</formula>
    </cfRule>
    <cfRule type="expression" priority="3" dxfId="2">
      <formula>I3="Rechazado"</formula>
    </cfRule>
    <cfRule type="expression" priority="4" dxfId="3">
      <formula>I3="Pendiente"</formula>
    </cfRule>
    <cfRule type="expression" priority="5" dxfId="4">
      <formula>I3="En revisión"</formula>
    </cfRule>
  </conditionalFormatting>
  <conditionalFormatting sqref="H3:H11">
    <cfRule type="expression" priority="6" dxfId="2">
      <formula>H3="Alta"</formula>
    </cfRule>
    <cfRule type="expression" priority="7" dxfId="3">
      <formula>H3="Media"</formula>
    </cfRule>
    <cfRule type="expression" priority="8" dxfId="0">
      <formula>H3="Baja"</formula>
    </cfRule>
  </conditionalFormatting>
  <conditionalFormatting sqref="R3:R11">
    <cfRule type="cellIs" priority="9" operator="greaterThanOrEqual" dxfId="2">
      <formula>4</formula>
    </cfRule>
    <cfRule type="cellIs" priority="10" operator="lessThanOrEqual" dxfId="0">
      <formula>2</formula>
    </cfRule>
  </conditionalFormatting>
  <conditionalFormatting sqref="N3:N11">
    <cfRule type="cellIs" priority="11" operator="greaterThan" dxfId="5">
      <formula>0</formula>
    </cfRule>
    <cfRule type="cellIs" priority="12" operator="equal" dxfId="6">
      <formula>0</formula>
    </cfRule>
  </conditionalFormatting>
  <dataValidations count="4">
    <dataValidation sqref="G3:G200" showErrorMessage="1" showInputMessage="1" allowBlank="1" type="list">
      <formula1>"Alcance,Plazo,Coste,Mixto"</formula1>
    </dataValidation>
    <dataValidation sqref="H3:H200" showErrorMessage="1" showInputMessage="1" allowBlank="1" type="list">
      <formula1>"Alta,Media,Baja"</formula1>
    </dataValidation>
    <dataValidation sqref="I3:I200" showErrorMessage="1" showInputMessage="1" allowBlank="1" type="list">
      <formula1>"Pendiente,En revisión,Aprobado,Rechazado,Implementado"</formula1>
    </dataValidation>
    <dataValidation sqref="R3:R200" showErrorMessage="1" showInputMessage="1" allowBlank="1" type="list">
      <formula1>"1,2,3,4,5"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6" customHeight="1">
      <c r="A1" s="19" t="inlineStr">
        <is>
          <t>DASHBOARD - CONTROL DE CAMBIOS DEL ALCANCE</t>
        </is>
      </c>
    </row>
    <row r="2"/>
    <row r="3">
      <c r="A3" s="20" t="inlineStr">
        <is>
          <t>INDICADORES CLAVE (KPI)</t>
        </is>
      </c>
      <c r="E3" s="20" t="inlineStr">
        <is>
          <t>CAMBIOS POR ESTADO</t>
        </is>
      </c>
      <c r="H3" s="20" t="inlineStr">
        <is>
          <t>CAMBIOS POR TIPO</t>
        </is>
      </c>
    </row>
    <row r="4">
      <c r="A4" s="21" t="inlineStr">
        <is>
          <t>Total cambios</t>
        </is>
      </c>
      <c r="B4" s="22">
        <f>COUNTA(Registro_Cambios!A3:A200)</f>
        <v/>
      </c>
      <c r="E4" s="23" t="inlineStr">
        <is>
          <t>Estado</t>
        </is>
      </c>
      <c r="F4" s="23" t="inlineStr">
        <is>
          <t>Nº Cambios</t>
        </is>
      </c>
      <c r="H4" s="23" t="inlineStr">
        <is>
          <t>Tipo</t>
        </is>
      </c>
      <c r="I4" s="23" t="inlineStr">
        <is>
          <t>Nº Cambios</t>
        </is>
      </c>
    </row>
    <row r="5">
      <c r="A5" s="24" t="inlineStr">
        <is>
          <t>Cambios aprobados</t>
        </is>
      </c>
      <c r="B5" s="25">
        <f>COUNTIF(Registro_Cambios!I3:I200,"Aprobado")+COUNTIF(Registro_Cambios!I3:I200,"Implementado")</f>
        <v/>
      </c>
      <c r="E5" s="26" t="inlineStr">
        <is>
          <t>Pendiente</t>
        </is>
      </c>
      <c r="F5" s="26">
        <f>COUNTIF(Registro_Cambios!I3:I200,E5)</f>
        <v/>
      </c>
      <c r="H5" s="26" t="inlineStr">
        <is>
          <t>Alcance</t>
        </is>
      </c>
      <c r="I5" s="26">
        <f>COUNTIF(Registro_Cambios!G3:G200,H5)</f>
        <v/>
      </c>
    </row>
    <row r="6">
      <c r="A6" s="21" t="inlineStr">
        <is>
          <t>Pendientes / En revisión</t>
        </is>
      </c>
      <c r="B6" s="22">
        <f>COUNTIF(Registro_Cambios!I3:I200,"Pendiente")+COUNTIF(Registro_Cambios!I3:I200,"En revisión")</f>
        <v/>
      </c>
      <c r="E6" s="27" t="inlineStr">
        <is>
          <t>En revisión</t>
        </is>
      </c>
      <c r="F6" s="27">
        <f>COUNTIF(Registro_Cambios!I3:I200,E6)</f>
        <v/>
      </c>
      <c r="H6" s="27" t="inlineStr">
        <is>
          <t>Plazo</t>
        </is>
      </c>
      <c r="I6" s="27">
        <f>COUNTIF(Registro_Cambios!G3:G200,H6)</f>
        <v/>
      </c>
    </row>
    <row r="7">
      <c r="A7" s="24" t="inlineStr">
        <is>
          <t>Coste estimado total</t>
        </is>
      </c>
      <c r="B7" s="36">
        <f>SUM(Registro_Cambios!M3:M200)</f>
        <v/>
      </c>
      <c r="E7" s="26" t="inlineStr">
        <is>
          <t>Aprobado</t>
        </is>
      </c>
      <c r="F7" s="26">
        <f>COUNTIF(Registro_Cambios!I3:I200,E7)</f>
        <v/>
      </c>
      <c r="H7" s="26" t="inlineStr">
        <is>
          <t>Coste</t>
        </is>
      </c>
      <c r="I7" s="26">
        <f>COUNTIF(Registro_Cambios!G3:G200,H7)</f>
        <v/>
      </c>
    </row>
    <row r="8">
      <c r="A8" s="21" t="inlineStr">
        <is>
          <t>Coste aprobado total</t>
        </is>
      </c>
      <c r="B8" s="34">
        <f>SUM(Registro_Cambios!N3:N200)</f>
        <v/>
      </c>
      <c r="E8" s="27" t="inlineStr">
        <is>
          <t>Rechazado</t>
        </is>
      </c>
      <c r="F8" s="27">
        <f>COUNTIF(Registro_Cambios!I3:I200,E8)</f>
        <v/>
      </c>
      <c r="H8" s="27" t="inlineStr">
        <is>
          <t>Mixto</t>
        </is>
      </c>
      <c r="I8" s="27">
        <f>COUNTIF(Registro_Cambios!G3:G200,H8)</f>
        <v/>
      </c>
    </row>
    <row r="9">
      <c r="A9" s="24" t="inlineStr">
        <is>
          <t>Coste medio por cambio</t>
        </is>
      </c>
      <c r="B9" s="36">
        <f>IFERROR(AVERAGE(Registro_Cambios!M3:M200),0)</f>
        <v/>
      </c>
      <c r="E9" s="26" t="inlineStr">
        <is>
          <t>Implementado</t>
        </is>
      </c>
      <c r="F9" s="26">
        <f>COUNTIF(Registro_Cambios!I3:I200,E9)</f>
        <v/>
      </c>
    </row>
    <row r="10">
      <c r="A10" s="21" t="inlineStr">
        <is>
          <t>% Aprobación</t>
        </is>
      </c>
      <c r="B10" s="28">
        <f>IFERROR(B6/B5,0)</f>
        <v/>
      </c>
    </row>
    <row r="11">
      <c r="A11" s="24" t="inlineStr">
        <is>
          <t>Riesgo medio (1-5)</t>
        </is>
      </c>
      <c r="B11" s="38">
        <f>IFERROR(AVERAGE(Registro_Cambios!R3:R200),0)</f>
        <v/>
      </c>
    </row>
    <row r="12"/>
    <row r="13"/>
    <row r="14">
      <c r="A14" s="20" t="inlineStr">
        <is>
          <t>EVOLUCIÓN MENSUAL DE SOLICITUDES (2026)</t>
        </is>
      </c>
    </row>
    <row r="15">
      <c r="A15" s="23" t="inlineStr">
        <is>
          <t>Mes</t>
        </is>
      </c>
      <c r="B15" s="23" t="inlineStr">
        <is>
          <t>Solicitudes</t>
        </is>
      </c>
    </row>
    <row r="16">
      <c r="A16" s="26" t="inlineStr">
        <is>
          <t>Enero</t>
        </is>
      </c>
      <c r="B16" s="26">
        <f>COUNTIFS(Registro_Cambios!B3:B200,"&gt;="&amp;DATE(2026,1,1),Registro_Cambios!B3:B200,"&lt;"&amp;DATE(2026,2,1))</f>
        <v/>
      </c>
    </row>
    <row r="17">
      <c r="A17" s="27" t="inlineStr">
        <is>
          <t>Febrero</t>
        </is>
      </c>
      <c r="B17" s="27">
        <f>COUNTIFS(Registro_Cambios!B3:B200,"&gt;="&amp;DATE(2026,2,1),Registro_Cambios!B3:B200,"&lt;"&amp;DATE(2026,3,1))</f>
        <v/>
      </c>
    </row>
    <row r="18">
      <c r="A18" s="26" t="inlineStr">
        <is>
          <t>Marzo</t>
        </is>
      </c>
      <c r="B18" s="26">
        <f>COUNTIFS(Registro_Cambios!B3:B200,"&gt;="&amp;DATE(2026,3,1),Registro_Cambios!B3:B200,"&lt;"&amp;DATE(2026,4,1))</f>
        <v/>
      </c>
    </row>
    <row r="19">
      <c r="A19" s="27" t="inlineStr">
        <is>
          <t>Abril</t>
        </is>
      </c>
      <c r="B19" s="27">
        <f>COUNTIFS(Registro_Cambios!B3:B200,"&gt;="&amp;DATE(2026,4,1),Registro_Cambios!B3:B200,"&lt;"&amp;DATE(2026,5,1))</f>
        <v/>
      </c>
    </row>
    <row r="20">
      <c r="A20" s="26" t="inlineStr">
        <is>
          <t>Mayo</t>
        </is>
      </c>
      <c r="B20" s="26">
        <f>COUNTIFS(Registro_Cambios!B3:B200,"&gt;="&amp;DATE(2026,5,1),Registro_Cambios!B3:B200,"&lt;"&amp;DATE(2026,6,1))</f>
        <v/>
      </c>
    </row>
    <row r="21">
      <c r="A21" s="27" t="inlineStr">
        <is>
          <t>Junio</t>
        </is>
      </c>
      <c r="B21" s="27">
        <f>COUNTIFS(Registro_Cambios!B3:B200,"&gt;="&amp;DATE(2026,6,1),Registro_Cambios!B3:B200,"&lt;"&amp;DATE(2026,7,1))</f>
        <v/>
      </c>
    </row>
    <row r="22">
      <c r="A22" s="26" t="inlineStr">
        <is>
          <t>Julio</t>
        </is>
      </c>
      <c r="B22" s="26">
        <f>COUNTIFS(Registro_Cambios!B3:B200,"&gt;="&amp;DATE(2026,7,1),Registro_Cambios!B3:B200,"&lt;"&amp;DATE(2026,8,1))</f>
        <v/>
      </c>
    </row>
    <row r="23">
      <c r="A23" s="27" t="inlineStr">
        <is>
          <t>Agosto</t>
        </is>
      </c>
      <c r="B23" s="27">
        <f>COUNTIFS(Registro_Cambios!B3:B200,"&gt;="&amp;DATE(2026,8,1),Registro_Cambios!B3:B200,"&lt;"&amp;DATE(2026,9,1))</f>
        <v/>
      </c>
    </row>
    <row r="24">
      <c r="A24" s="26" t="inlineStr">
        <is>
          <t>Septiembre</t>
        </is>
      </c>
      <c r="B24" s="26">
        <f>COUNTIFS(Registro_Cambios!B3:B200,"&gt;="&amp;DATE(2026,9,1),Registro_Cambios!B3:B200,"&lt;"&amp;DATE(2026,10,1))</f>
        <v/>
      </c>
    </row>
    <row r="25">
      <c r="A25" s="27" t="inlineStr">
        <is>
          <t>Octubre</t>
        </is>
      </c>
      <c r="B25" s="27">
        <f>COUNTIFS(Registro_Cambios!B3:B200,"&gt;="&amp;DATE(2026,10,1),Registro_Cambios!B3:B200,"&lt;"&amp;DATE(2026,11,1))</f>
        <v/>
      </c>
    </row>
    <row r="26">
      <c r="A26" s="26" t="inlineStr">
        <is>
          <t>Noviembre</t>
        </is>
      </c>
      <c r="B26" s="26">
        <f>COUNTIFS(Registro_Cambios!B3:B200,"&gt;="&amp;DATE(2026,11,1),Registro_Cambios!B3:B200,"&lt;"&amp;DATE(2026,12,1))</f>
        <v/>
      </c>
    </row>
    <row r="27">
      <c r="A27" s="27" t="inlineStr">
        <is>
          <t>Diciembre</t>
        </is>
      </c>
      <c r="B27" s="27">
        <f>COUNTIFS(Registro_Cambios!B3:B200,"&gt;="&amp;DATE(2026,12,1),Registro_Cambios!B3:B200,"&lt;"&amp;DATE(2026,13,1))</f>
        <v/>
      </c>
    </row>
  </sheetData>
  <mergeCells count="5">
    <mergeCell ref="A1:F1"/>
    <mergeCell ref="A3:D3"/>
    <mergeCell ref="E3:F3"/>
    <mergeCell ref="H3:I3"/>
    <mergeCell ref="A14:C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55" customWidth="1" min="3" max="3"/>
    <col width="30" customWidth="1" min="4" max="4"/>
  </cols>
  <sheetData>
    <row r="1" ht="26" customHeight="1">
      <c r="A1" s="19" t="inlineStr">
        <is>
          <t>INSTRUCCIONES DE USO - CONTROL DE CAMBIOS DEL ALCANCE</t>
        </is>
      </c>
    </row>
    <row r="2"/>
    <row r="3">
      <c r="B3" s="20" t="inlineStr">
        <is>
          <t>1. Cómo usar la plantilla</t>
        </is>
      </c>
    </row>
    <row r="4">
      <c r="B4" s="30" t="inlineStr">
        <is>
          <t>•</t>
        </is>
      </c>
      <c r="C4" s="31" t="inlineStr">
        <is>
          <t>Registrar cada solicitud de cambio en la hoja "Registro_Cambios" con un ID único (CAM-XXX).</t>
        </is>
      </c>
    </row>
    <row r="5">
      <c r="B5" s="30" t="inlineStr">
        <is>
          <t>•</t>
        </is>
      </c>
      <c r="C5" s="31" t="inlineStr">
        <is>
          <t>Completar los campos de descripción, tipo, prioridad y solicitante en el momento de la solicitud.</t>
        </is>
      </c>
    </row>
    <row r="6">
      <c r="B6" s="30" t="inlineStr">
        <is>
          <t>•</t>
        </is>
      </c>
      <c r="C6" s="31" t="inlineStr">
        <is>
          <t>Actualizar el Estado a medida que avanza la revisión y aprobación interna.</t>
        </is>
      </c>
    </row>
    <row r="7">
      <c r="B7" s="30" t="inlineStr">
        <is>
          <t>•</t>
        </is>
      </c>
      <c r="C7" s="31" t="inlineStr">
        <is>
          <t>Registrar el impacto en horas y coste ANTES de ejecutar el cambio, nunca a posteriori.</t>
        </is>
      </c>
    </row>
    <row r="8">
      <c r="B8" s="30" t="inlineStr">
        <is>
          <t>•</t>
        </is>
      </c>
      <c r="C8" s="31" t="inlineStr">
        <is>
          <t>La hoja "Resumen" se actualiza automáticamente con fórmulas y gráficos.</t>
        </is>
      </c>
    </row>
    <row r="9"/>
    <row r="10">
      <c r="B10" s="20" t="inlineStr">
        <is>
          <t>2. Definición de Estados</t>
        </is>
      </c>
    </row>
    <row r="11">
      <c r="B11" s="30" t="inlineStr">
        <is>
          <t>•</t>
        </is>
      </c>
      <c r="C11" s="31" t="inlineStr">
        <is>
          <t>Pendiente: solicitud registrada, aún no evaluada.</t>
        </is>
      </c>
    </row>
    <row r="12">
      <c r="B12" s="30" t="inlineStr">
        <is>
          <t>•</t>
        </is>
      </c>
      <c r="C12" s="31" t="inlineStr">
        <is>
          <t>En revisión: en análisis de impacto por el equipo interno.</t>
        </is>
      </c>
    </row>
    <row r="13">
      <c r="B13" s="30" t="inlineStr">
        <is>
          <t>•</t>
        </is>
      </c>
      <c r="C13" s="31" t="inlineStr">
        <is>
          <t>Aprobado: aceptado por el cliente/comité, pendiente de ejecutar.</t>
        </is>
      </c>
    </row>
    <row r="14">
      <c r="B14" s="30" t="inlineStr">
        <is>
          <t>•</t>
        </is>
      </c>
      <c r="C14" s="31" t="inlineStr">
        <is>
          <t>Rechazado: descartado, no se ejecuta.</t>
        </is>
      </c>
    </row>
    <row r="15">
      <c r="B15" s="30" t="inlineStr">
        <is>
          <t>•</t>
        </is>
      </c>
      <c r="C15" s="31" t="inlineStr">
        <is>
          <t>Implementado: cambio ya ejecutado y cerrado.</t>
        </is>
      </c>
    </row>
    <row r="16"/>
    <row r="17">
      <c r="B17" s="20" t="inlineStr">
        <is>
          <t>3. Definición de Prioridades</t>
        </is>
      </c>
    </row>
    <row r="18">
      <c r="B18" s="30" t="inlineStr">
        <is>
          <t>•</t>
        </is>
      </c>
      <c r="C18" s="31" t="inlineStr">
        <is>
          <t>Alta: impacto crítico en alcance, coste o plazo; requiere decisión inmediata.</t>
        </is>
      </c>
    </row>
    <row r="19">
      <c r="B19" s="30" t="inlineStr">
        <is>
          <t>•</t>
        </is>
      </c>
      <c r="C19" s="31" t="inlineStr">
        <is>
          <t>Media: impacto relevante pero no urgente.</t>
        </is>
      </c>
    </row>
    <row r="20">
      <c r="B20" s="30" t="inlineStr">
        <is>
          <t>•</t>
        </is>
      </c>
      <c r="C20" s="31" t="inlineStr">
        <is>
          <t>Baja: impacto menor, puede evaluarse sin premura.</t>
        </is>
      </c>
    </row>
    <row r="21"/>
    <row r="22">
      <c r="B22" s="20" t="inlineStr">
        <is>
          <t>4. Criterio de colores</t>
        </is>
      </c>
    </row>
    <row r="23">
      <c r="B23" s="30" t="inlineStr">
        <is>
          <t>•</t>
        </is>
      </c>
      <c r="C23" s="31" t="inlineStr">
        <is>
          <t>Verde: valores positivos, cambios aprobados o riesgo bajo (1-2).</t>
        </is>
      </c>
    </row>
    <row r="24">
      <c r="B24" s="30" t="inlineStr">
        <is>
          <t>•</t>
        </is>
      </c>
      <c r="C24" s="31" t="inlineStr">
        <is>
          <t>Rojo: valores negativos, cambios rechazados o riesgo alto (4-5).</t>
        </is>
      </c>
    </row>
    <row r="25">
      <c r="B25" s="30" t="inlineStr">
        <is>
          <t>•</t>
        </is>
      </c>
      <c r="C25" s="31" t="inlineStr">
        <is>
          <t>Amarillo: cambios pendientes o prioridad media, y celdas de entrada de datos.</t>
        </is>
      </c>
    </row>
    <row r="26">
      <c r="B26" s="30" t="inlineStr">
        <is>
          <t>•</t>
        </is>
      </c>
      <c r="C26" s="31" t="inlineStr">
        <is>
          <t>Azul: cambios en revisión.</t>
        </is>
      </c>
    </row>
    <row r="27"/>
    <row r="28">
      <c r="B28" s="20" t="inlineStr">
        <is>
          <t>5. Buenas prácticas</t>
        </is>
      </c>
    </row>
    <row r="29">
      <c r="B29" s="30" t="inlineStr">
        <is>
          <t>•</t>
        </is>
      </c>
      <c r="C29" s="31" t="inlineStr">
        <is>
          <t>Registrar siempre el impacto en horas y coste antes de ejecutar el cambio.</t>
        </is>
      </c>
    </row>
    <row r="30">
      <c r="B30" s="30" t="inlineStr">
        <is>
          <t>•</t>
        </is>
      </c>
      <c r="C30" s="31" t="inlineStr">
        <is>
          <t>Mantener trazabilidad completa: fecha de solicitud, respuesta y responsable.</t>
        </is>
      </c>
    </row>
    <row r="31">
      <c r="B31" s="30" t="inlineStr">
        <is>
          <t>•</t>
        </is>
      </c>
      <c r="C31" s="31" t="inlineStr">
        <is>
          <t>Obtener aprobación interna documentada antes de comunicar el cambio al cliente.</t>
        </is>
      </c>
    </row>
    <row r="32">
      <c r="B32" s="30" t="inlineStr">
        <is>
          <t>•</t>
        </is>
      </c>
      <c r="C32" s="31" t="inlineStr">
        <is>
          <t>Revisar periódicamente el riesgo asociado a cada cambio abierto.</t>
        </is>
      </c>
    </row>
    <row r="33">
      <c r="B33" s="30" t="inlineStr">
        <is>
          <t>•</t>
        </is>
      </c>
      <c r="C33" s="31" t="inlineStr">
        <is>
          <t>No modificar las fórmulas de las columnas calculadas (Coste aprobado, Días, Coste/hora).</t>
        </is>
      </c>
    </row>
  </sheetData>
  <mergeCells count="28">
    <mergeCell ref="A1:D1"/>
    <mergeCell ref="B3:D3"/>
    <mergeCell ref="C4:D4"/>
    <mergeCell ref="C5:D5"/>
    <mergeCell ref="C6:D6"/>
    <mergeCell ref="C7:D7"/>
    <mergeCell ref="C8:D8"/>
    <mergeCell ref="B10:D10"/>
    <mergeCell ref="C11:D11"/>
    <mergeCell ref="C12:D12"/>
    <mergeCell ref="C13:D13"/>
    <mergeCell ref="C14:D14"/>
    <mergeCell ref="C15:D15"/>
    <mergeCell ref="B17:D17"/>
    <mergeCell ref="C18:D18"/>
    <mergeCell ref="C19:D19"/>
    <mergeCell ref="C20:D20"/>
    <mergeCell ref="B22:D22"/>
    <mergeCell ref="C23:D23"/>
    <mergeCell ref="C24:D24"/>
    <mergeCell ref="C25:D25"/>
    <mergeCell ref="C26:D26"/>
    <mergeCell ref="B28:D28"/>
    <mergeCell ref="C29:D29"/>
    <mergeCell ref="C30:D30"/>
    <mergeCell ref="C31:D31"/>
    <mergeCell ref="C32:D32"/>
    <mergeCell ref="C33:D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2026-07-14T03:16:15Z</dcterms:created>
  <dcterms:modified xmlns:dcterms="http://purl.org/dc/terms/" xmlns:xsi="http://www.w3.org/2001/XMLSchema-instance" xsi:type="dcterms:W3CDTF">2026-07-14T03:16:15Z</dcterms:modified>
</cp:coreProperties>
</file>