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tas" sheetId="1" state="visible" r:id="rId1"/>
    <sheet xmlns:r="http://schemas.openxmlformats.org/officeDocument/2006/relationships" name="Configuración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Instrucciones" sheetId="4" state="visible" r:id="rId4"/>
  </sheets>
  <definedNames>
    <definedName name="_xlnm._FilterDatabase" localSheetId="0" hidden="1">'Ventas'!$A$1:$S$101</definedName>
    <definedName name="_xlnm._FilterDatabase" localSheetId="1" hidden="1">'Configuración'!$A$4:$D$14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.##0,00&quot; €&quot;"/>
    <numFmt numFmtId="166" formatCode="0,00%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b val="1"/>
      <color rgb="001F2937"/>
      <sz val="10"/>
    </font>
  </fonts>
  <fills count="8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0F766E"/>
      </patternFill>
    </fill>
    <fill>
      <patternFill patternType="solid">
        <fgColor rgb="0014B8A6"/>
      </patternFill>
    </fill>
    <fill>
      <patternFill patternType="solid">
        <fgColor rgb="00F8FAFC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65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165" fontId="5" fillId="4" borderId="1" applyAlignment="1" pivotButton="0" quotePrefix="0" xfId="0">
      <alignment horizontal="right" vertical="center"/>
    </xf>
    <xf numFmtId="1" fontId="5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0" fontId="2" fillId="7" borderId="1" applyAlignment="1" pivotButton="0" quotePrefix="0" xfId="0">
      <alignment horizontal="left" vertical="center"/>
    </xf>
    <xf numFmtId="165" fontId="2" fillId="7" borderId="1" applyAlignment="1" pivotButton="0" quotePrefix="0" xfId="0">
      <alignment horizontal="center" vertical="center"/>
    </xf>
    <xf numFmtId="1" fontId="2" fillId="7" borderId="1" applyAlignment="1" pivotButton="0" quotePrefix="0" xfId="0">
      <alignment horizontal="center" vertical="center"/>
    </xf>
    <xf numFmtId="166" fontId="2" fillId="7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1F2937"/>
        <sz val="10"/>
      </font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Ventas netas por vendedor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'Resumen'!B14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'Resumen'!$A$15:$A$24</f>
            </numRef>
          </cat>
          <val>
            <numRef>
              <f>'Resumen'!$B$15:$B$24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Importe neto (€)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Vendedor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de ventas por estado de cobro</a:t>
            </a:r>
          </a:p>
        </rich>
      </tx>
    </title>
    <plotArea>
      <pieChart>
        <varyColors val="1"/>
        <ser>
          <idx val="0"/>
          <order val="0"/>
          <tx>
            <strRef>
              <f>'Resumen'!H14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'Resumen'!$G$15:$G$17</f>
            </numRef>
          </cat>
          <val>
            <numRef>
              <f>'Resumen'!$H$15:$H$17</f>
            </numRef>
          </val>
        </ser>
        <dLbls>
          <showCatName val="1"/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Comisión total por vendedor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'Resumen'!E14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'Resumen'!$A$15:$A$24</f>
            </numRef>
          </cat>
          <val>
            <numRef>
              <f>'Resumen'!$E$15:$E$24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Vendedor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Comisión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19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14</col>
      <colOff>0</colOff>
      <row>2</row>
      <rowOff>0</rowOff>
    </from>
    <ext cx="468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5" customWidth="1" min="3" max="3"/>
    <col width="15" customWidth="1" min="4" max="4"/>
    <col width="28" customWidth="1" min="5" max="5"/>
    <col width="18" customWidth="1" min="6" max="6"/>
    <col width="27" customWidth="1" min="7" max="7"/>
    <col width="18" customWidth="1" min="8" max="8"/>
    <col width="12" customWidth="1" min="9" max="9"/>
    <col width="15" customWidth="1" min="10" max="10"/>
    <col width="18" customWidth="1" min="11" max="11"/>
    <col width="18" customWidth="1" min="12" max="12"/>
    <col width="14" customWidth="1" min="13" max="13"/>
    <col width="16" customWidth="1" min="14" max="14"/>
    <col width="21" customWidth="1" min="15" max="15"/>
    <col width="16" customWidth="1" min="16" max="16"/>
    <col width="15" customWidth="1" min="17" max="17"/>
    <col width="19" customWidth="1" min="18" max="18"/>
    <col width="30" customWidth="1" min="19" max="19"/>
  </cols>
  <sheetData>
    <row r="1" ht="30" customHeight="1">
      <c r="A1" s="1" t="inlineStr">
        <is>
          <t>ID venta</t>
        </is>
      </c>
      <c r="B1" s="1" t="inlineStr">
        <is>
          <t>Fecha</t>
        </is>
      </c>
      <c r="C1" s="1" t="inlineStr">
        <is>
          <t>Vendedor</t>
        </is>
      </c>
      <c r="D1" s="1" t="inlineStr">
        <is>
          <t>Ciudad</t>
        </is>
      </c>
      <c r="E1" s="1" t="inlineStr">
        <is>
          <t>Cliente</t>
        </is>
      </c>
      <c r="F1" s="1" t="inlineStr">
        <is>
          <t>N.º factura</t>
        </is>
      </c>
      <c r="G1" s="1" t="inlineStr">
        <is>
          <t>Producto/servicio</t>
        </is>
      </c>
      <c r="H1" s="1" t="inlineStr">
        <is>
          <t>Importe neto (€)</t>
        </is>
      </c>
      <c r="I1" s="1" t="inlineStr">
        <is>
          <t>IVA (%)</t>
        </is>
      </c>
      <c r="J1" s="1" t="inlineStr">
        <is>
          <t>IVA (€)</t>
        </is>
      </c>
      <c r="K1" s="1" t="inlineStr">
        <is>
          <t>Importe total (€)</t>
        </is>
      </c>
      <c r="L1" s="1" t="inlineStr">
        <is>
          <t>Estado de cobro</t>
        </is>
      </c>
      <c r="M1" s="1" t="inlineStr">
        <is>
          <t>% comisión</t>
        </is>
      </c>
      <c r="N1" s="1" t="inlineStr">
        <is>
          <t>Comisión (€)</t>
        </is>
      </c>
      <c r="O1" s="1" t="inlineStr">
        <is>
          <t>Objetivo mensual (€)</t>
        </is>
      </c>
      <c r="P1" s="1" t="inlineStr">
        <is>
          <t>% cumplimiento</t>
        </is>
      </c>
      <c r="Q1" s="1" t="inlineStr">
        <is>
          <t>Bono (€)</t>
        </is>
      </c>
      <c r="R1" s="1" t="inlineStr">
        <is>
          <t>Comisión total (€)</t>
        </is>
      </c>
      <c r="S1" s="1" t="inlineStr">
        <is>
          <t>Observaciones</t>
        </is>
      </c>
    </row>
    <row r="2" ht="22" customHeight="1">
      <c r="A2" s="2" t="inlineStr">
        <is>
          <t>V-2026-0001</t>
        </is>
      </c>
      <c r="B2" s="3" t="n">
        <v>46027</v>
      </c>
      <c r="C2" s="2" t="inlineStr">
        <is>
          <t>Lucía</t>
        </is>
      </c>
      <c r="D2" s="2" t="inlineStr">
        <is>
          <t>Madrid</t>
        </is>
      </c>
      <c r="E2" s="4" t="inlineStr">
        <is>
          <t>Soluciones S.L.</t>
        </is>
      </c>
      <c r="F2" s="2" t="inlineStr">
        <is>
          <t>F-2026-0001</t>
        </is>
      </c>
      <c r="G2" s="4" t="inlineStr">
        <is>
          <t>Consultoría estratégica</t>
        </is>
      </c>
      <c r="H2" s="5" t="n">
        <v>4850</v>
      </c>
      <c r="I2" s="6" t="n">
        <v>0.21</v>
      </c>
      <c r="J2" s="7">
        <f>IF(H2="","",H2*I2)</f>
        <v/>
      </c>
      <c r="K2" s="7">
        <f>IF(H2="","",H2+J2)</f>
        <v/>
      </c>
      <c r="L2" s="2" t="inlineStr">
        <is>
          <t>Cobrado</t>
        </is>
      </c>
      <c r="M2" s="8">
        <f>IF(C2="","",IFERROR(VLOOKUP(C2,'Configuración'!$A$5:$D$14,4,FALSE),0))</f>
        <v/>
      </c>
      <c r="N2" s="7">
        <f>IF(OR(H2="",M2=""),"",H2*M2)</f>
        <v/>
      </c>
      <c r="O2" s="7">
        <f>IF(C2="","",IFERROR(VLOOKUP(C2,'Configuración'!$A$5:$D$14,3,FALSE),0))</f>
        <v/>
      </c>
      <c r="P2" s="8">
        <f>IF(OR(H2="",O2=""),"",IFERROR(H2/O2,0))</f>
        <v/>
      </c>
      <c r="Q2" s="7">
        <f>IF(P2="","",IF(P2&gt;=1,O2*0.02,0))</f>
        <v/>
      </c>
      <c r="R2" s="7">
        <f>IF(N2="","",N2+Q2)</f>
        <v/>
      </c>
      <c r="S2" s="4" t="inlineStr">
        <is>
          <t>Proyecto inicial</t>
        </is>
      </c>
    </row>
    <row r="3" ht="22" customHeight="1">
      <c r="A3" s="2" t="inlineStr">
        <is>
          <t>V-2026-0002</t>
        </is>
      </c>
      <c r="B3" s="3" t="n">
        <v>46031</v>
      </c>
      <c r="C3" s="2" t="inlineStr">
        <is>
          <t>Martín</t>
        </is>
      </c>
      <c r="D3" s="2" t="inlineStr">
        <is>
          <t>Barcelona</t>
        </is>
      </c>
      <c r="E3" s="4" t="inlineStr">
        <is>
          <t>Talleres Goya S.L.</t>
        </is>
      </c>
      <c r="F3" s="2" t="inlineStr">
        <is>
          <t>F-2026-0002</t>
        </is>
      </c>
      <c r="G3" s="4" t="inlineStr">
        <is>
          <t>Software de gestión</t>
        </is>
      </c>
      <c r="H3" s="5" t="n">
        <v>7250</v>
      </c>
      <c r="I3" s="6" t="n">
        <v>0.21</v>
      </c>
      <c r="J3" s="7">
        <f>IF(H3="","",H3*I3)</f>
        <v/>
      </c>
      <c r="K3" s="7">
        <f>IF(H3="","",H3+J3)</f>
        <v/>
      </c>
      <c r="L3" s="2" t="inlineStr">
        <is>
          <t>Pendiente</t>
        </is>
      </c>
      <c r="M3" s="8">
        <f>IF(C3="","",IFERROR(VLOOKUP(C3,'Configuración'!$A$5:$D$14,4,FALSE),0))</f>
        <v/>
      </c>
      <c r="N3" s="7">
        <f>IF(OR(H3="",M3=""),"",H3*M3)</f>
        <v/>
      </c>
      <c r="O3" s="7">
        <f>IF(C3="","",IFERROR(VLOOKUP(C3,'Configuración'!$A$5:$D$14,3,FALSE),0))</f>
        <v/>
      </c>
      <c r="P3" s="8">
        <f>IF(OR(H3="",O3=""),"",IFERROR(H3/O3,0))</f>
        <v/>
      </c>
      <c r="Q3" s="7">
        <f>IF(P3="","",IF(P3&gt;=1,O3*0.02,0))</f>
        <v/>
      </c>
      <c r="R3" s="7">
        <f>IF(N3="","",N3+Q3)</f>
        <v/>
      </c>
      <c r="S3" s="4" t="inlineStr">
        <is>
          <t>Contrato anual</t>
        </is>
      </c>
    </row>
    <row r="4" ht="22" customHeight="1">
      <c r="A4" s="2" t="inlineStr">
        <is>
          <t>V-2026-0003</t>
        </is>
      </c>
      <c r="B4" s="3" t="n">
        <v>46038</v>
      </c>
      <c r="C4" s="2" t="inlineStr">
        <is>
          <t>Sofía</t>
        </is>
      </c>
      <c r="D4" s="2" t="inlineStr">
        <is>
          <t>Valencia</t>
        </is>
      </c>
      <c r="E4" s="4" t="inlineStr">
        <is>
          <t>Levante Retail S.L.</t>
        </is>
      </c>
      <c r="F4" s="2" t="inlineStr">
        <is>
          <t>F-2026-0003</t>
        </is>
      </c>
      <c r="G4" s="4" t="inlineStr">
        <is>
          <t>Servicio de implantación</t>
        </is>
      </c>
      <c r="H4" s="5" t="n">
        <v>3600</v>
      </c>
      <c r="I4" s="6" t="n">
        <v>0.1</v>
      </c>
      <c r="J4" s="7">
        <f>IF(H4="","",H4*I4)</f>
        <v/>
      </c>
      <c r="K4" s="7">
        <f>IF(H4="","",H4+J4)</f>
        <v/>
      </c>
      <c r="L4" s="2" t="inlineStr">
        <is>
          <t>Cobrado</t>
        </is>
      </c>
      <c r="M4" s="8">
        <f>IF(C4="","",IFERROR(VLOOKUP(C4,'Configuración'!$A$5:$D$14,4,FALSE),0))</f>
        <v/>
      </c>
      <c r="N4" s="7">
        <f>IF(OR(H4="",M4=""),"",H4*M4)</f>
        <v/>
      </c>
      <c r="O4" s="7">
        <f>IF(C4="","",IFERROR(VLOOKUP(C4,'Configuración'!$A$5:$D$14,3,FALSE),0))</f>
        <v/>
      </c>
      <c r="P4" s="8">
        <f>IF(OR(H4="",O4=""),"",IFERROR(H4/O4,0))</f>
        <v/>
      </c>
      <c r="Q4" s="7">
        <f>IF(P4="","",IF(P4&gt;=1,O4*0.02,0))</f>
        <v/>
      </c>
      <c r="R4" s="7">
        <f>IF(N4="","",N4+Q4)</f>
        <v/>
      </c>
      <c r="S4" s="4" t="inlineStr">
        <is>
          <t>Fase uno completada</t>
        </is>
      </c>
    </row>
    <row r="5" ht="22" customHeight="1">
      <c r="A5" s="2" t="inlineStr">
        <is>
          <t>V-2026-0004</t>
        </is>
      </c>
      <c r="B5" s="3" t="n">
        <v>46045</v>
      </c>
      <c r="C5" s="2" t="inlineStr">
        <is>
          <t>Hugo</t>
        </is>
      </c>
      <c r="D5" s="2" t="inlineStr">
        <is>
          <t>Sevilla</t>
        </is>
      </c>
      <c r="E5" s="4" t="inlineStr">
        <is>
          <t>Grupo Guadalquivir</t>
        </is>
      </c>
      <c r="F5" s="2" t="inlineStr">
        <is>
          <t>F-2026-0004</t>
        </is>
      </c>
      <c r="G5" s="4" t="inlineStr">
        <is>
          <t>Mantenimiento anual</t>
        </is>
      </c>
      <c r="H5" s="5" t="n">
        <v>5420</v>
      </c>
      <c r="I5" s="6" t="n">
        <v>0.21</v>
      </c>
      <c r="J5" s="7">
        <f>IF(H5="","",H5*I5)</f>
        <v/>
      </c>
      <c r="K5" s="7">
        <f>IF(H5="","",H5+J5)</f>
        <v/>
      </c>
      <c r="L5" s="2" t="inlineStr">
        <is>
          <t>Vencido</t>
        </is>
      </c>
      <c r="M5" s="8">
        <f>IF(C5="","",IFERROR(VLOOKUP(C5,'Configuración'!$A$5:$D$14,4,FALSE),0))</f>
        <v/>
      </c>
      <c r="N5" s="7">
        <f>IF(OR(H5="",M5=""),"",H5*M5)</f>
        <v/>
      </c>
      <c r="O5" s="7">
        <f>IF(C5="","",IFERROR(VLOOKUP(C5,'Configuración'!$A$5:$D$14,3,FALSE),0))</f>
        <v/>
      </c>
      <c r="P5" s="8">
        <f>IF(OR(H5="",O5=""),"",IFERROR(H5/O5,0))</f>
        <v/>
      </c>
      <c r="Q5" s="7">
        <f>IF(P5="","",IF(P5&gt;=1,O5*0.02,0))</f>
        <v/>
      </c>
      <c r="R5" s="7">
        <f>IF(N5="","",N5+Q5)</f>
        <v/>
      </c>
      <c r="S5" s="4" t="inlineStr">
        <is>
          <t>Requiere seguimiento</t>
        </is>
      </c>
    </row>
    <row r="6" ht="22" customHeight="1">
      <c r="A6" s="2" t="inlineStr">
        <is>
          <t>V-2026-0005</t>
        </is>
      </c>
      <c r="B6" s="3" t="n">
        <v>46052</v>
      </c>
      <c r="C6" s="2" t="inlineStr">
        <is>
          <t>Marta</t>
        </is>
      </c>
      <c r="D6" s="2" t="inlineStr">
        <is>
          <t>Zaragoza</t>
        </is>
      </c>
      <c r="E6" s="4" t="inlineStr">
        <is>
          <t>Logística Ebro S.A.</t>
        </is>
      </c>
      <c r="F6" s="2" t="inlineStr">
        <is>
          <t>F-2026-0005</t>
        </is>
      </c>
      <c r="G6" s="4" t="inlineStr">
        <is>
          <t>Formación corporativa</t>
        </is>
      </c>
      <c r="H6" s="5" t="n">
        <v>8100</v>
      </c>
      <c r="I6" s="6" t="n">
        <v>0.21</v>
      </c>
      <c r="J6" s="7">
        <f>IF(H6="","",H6*I6)</f>
        <v/>
      </c>
      <c r="K6" s="7">
        <f>IF(H6="","",H6+J6)</f>
        <v/>
      </c>
      <c r="L6" s="2" t="inlineStr">
        <is>
          <t>Cobrado</t>
        </is>
      </c>
      <c r="M6" s="8">
        <f>IF(C6="","",IFERROR(VLOOKUP(C6,'Configuración'!$A$5:$D$14,4,FALSE),0))</f>
        <v/>
      </c>
      <c r="N6" s="7">
        <f>IF(OR(H6="",M6=""),"",H6*M6)</f>
        <v/>
      </c>
      <c r="O6" s="7">
        <f>IF(C6="","",IFERROR(VLOOKUP(C6,'Configuración'!$A$5:$D$14,3,FALSE),0))</f>
        <v/>
      </c>
      <c r="P6" s="8">
        <f>IF(OR(H6="",O6=""),"",IFERROR(H6/O6,0))</f>
        <v/>
      </c>
      <c r="Q6" s="7">
        <f>IF(P6="","",IF(P6&gt;=1,O6*0.02,0))</f>
        <v/>
      </c>
      <c r="R6" s="7">
        <f>IF(N6="","",N6+Q6)</f>
        <v/>
      </c>
      <c r="S6" s="4" t="inlineStr">
        <is>
          <t>Dos jornadas formativas</t>
        </is>
      </c>
    </row>
    <row r="7" ht="22" customHeight="1">
      <c r="A7" s="2" t="inlineStr">
        <is>
          <t>V-2026-0006</t>
        </is>
      </c>
      <c r="B7" s="3" t="n">
        <v>46059</v>
      </c>
      <c r="C7" s="2" t="inlineStr">
        <is>
          <t>Pablo</t>
        </is>
      </c>
      <c r="D7" s="2" t="inlineStr">
        <is>
          <t>Málaga</t>
        </is>
      </c>
      <c r="E7" s="4" t="inlineStr">
        <is>
          <t>Costa Digital S.L.</t>
        </is>
      </c>
      <c r="F7" s="2" t="inlineStr">
        <is>
          <t>F-2026-0006</t>
        </is>
      </c>
      <c r="G7" s="4" t="inlineStr">
        <is>
          <t>Licencias SaaS</t>
        </is>
      </c>
      <c r="H7" s="5" t="n">
        <v>2950</v>
      </c>
      <c r="I7" s="6" t="n">
        <v>0.1</v>
      </c>
      <c r="J7" s="7">
        <f>IF(H7="","",H7*I7)</f>
        <v/>
      </c>
      <c r="K7" s="7">
        <f>IF(H7="","",H7+J7)</f>
        <v/>
      </c>
      <c r="L7" s="2" t="inlineStr">
        <is>
          <t>Pendiente</t>
        </is>
      </c>
      <c r="M7" s="8">
        <f>IF(C7="","",IFERROR(VLOOKUP(C7,'Configuración'!$A$5:$D$14,4,FALSE),0))</f>
        <v/>
      </c>
      <c r="N7" s="7">
        <f>IF(OR(H7="",M7=""),"",H7*M7)</f>
        <v/>
      </c>
      <c r="O7" s="7">
        <f>IF(C7="","",IFERROR(VLOOKUP(C7,'Configuración'!$A$5:$D$14,3,FALSE),0))</f>
        <v/>
      </c>
      <c r="P7" s="8">
        <f>IF(OR(H7="",O7=""),"",IFERROR(H7/O7,0))</f>
        <v/>
      </c>
      <c r="Q7" s="7">
        <f>IF(P7="","",IF(P7&gt;=1,O7*0.02,0))</f>
        <v/>
      </c>
      <c r="R7" s="7">
        <f>IF(N7="","",N7+Q7)</f>
        <v/>
      </c>
      <c r="S7" s="4" t="inlineStr">
        <is>
          <t>Renovación trimestral</t>
        </is>
      </c>
    </row>
    <row r="8" ht="22" customHeight="1">
      <c r="A8" s="2" t="inlineStr">
        <is>
          <t>V-2026-0007</t>
        </is>
      </c>
      <c r="B8" s="3" t="n">
        <v>46066</v>
      </c>
      <c r="C8" s="2" t="inlineStr">
        <is>
          <t>Carmen</t>
        </is>
      </c>
      <c r="D8" s="2" t="inlineStr">
        <is>
          <t>Bilbao</t>
        </is>
      </c>
      <c r="E8" s="4" t="inlineStr">
        <is>
          <t>Norte Industrial S.A.</t>
        </is>
      </c>
      <c r="F8" s="2" t="inlineStr">
        <is>
          <t>F-2026-0007</t>
        </is>
      </c>
      <c r="G8" s="4" t="inlineStr">
        <is>
          <t>Equipamiento industrial</t>
        </is>
      </c>
      <c r="H8" s="5" t="n">
        <v>6780</v>
      </c>
      <c r="I8" s="6" t="n">
        <v>0.21</v>
      </c>
      <c r="J8" s="7">
        <f>IF(H8="","",H8*I8)</f>
        <v/>
      </c>
      <c r="K8" s="7">
        <f>IF(H8="","",H8+J8)</f>
        <v/>
      </c>
      <c r="L8" s="2" t="inlineStr">
        <is>
          <t>Cobrado</t>
        </is>
      </c>
      <c r="M8" s="8">
        <f>IF(C8="","",IFERROR(VLOOKUP(C8,'Configuración'!$A$5:$D$14,4,FALSE),0))</f>
        <v/>
      </c>
      <c r="N8" s="7">
        <f>IF(OR(H8="",M8=""),"",H8*M8)</f>
        <v/>
      </c>
      <c r="O8" s="7">
        <f>IF(C8="","",IFERROR(VLOOKUP(C8,'Configuración'!$A$5:$D$14,3,FALSE),0))</f>
        <v/>
      </c>
      <c r="P8" s="8">
        <f>IF(OR(H8="",O8=""),"",IFERROR(H8/O8,0))</f>
        <v/>
      </c>
      <c r="Q8" s="7">
        <f>IF(P8="","",IF(P8&gt;=1,O8*0.02,0))</f>
        <v/>
      </c>
      <c r="R8" s="7">
        <f>IF(N8="","",N8+Q8)</f>
        <v/>
      </c>
      <c r="S8" s="4" t="inlineStr">
        <is>
          <t>Entrega programada</t>
        </is>
      </c>
    </row>
    <row r="9" ht="22" customHeight="1">
      <c r="A9" s="2" t="inlineStr">
        <is>
          <t>V-2026-0008</t>
        </is>
      </c>
      <c r="B9" s="3" t="n">
        <v>46073</v>
      </c>
      <c r="C9" s="2" t="inlineStr">
        <is>
          <t>Javier</t>
        </is>
      </c>
      <c r="D9" s="2" t="inlineStr">
        <is>
          <t>Murcia</t>
        </is>
      </c>
      <c r="E9" s="4" t="inlineStr">
        <is>
          <t>AgroSegura S.L.</t>
        </is>
      </c>
      <c r="F9" s="2" t="inlineStr">
        <is>
          <t>F-2026-0008</t>
        </is>
      </c>
      <c r="G9" s="4" t="inlineStr">
        <is>
          <t>Auditoría operativa</t>
        </is>
      </c>
      <c r="H9" s="5" t="n">
        <v>4300</v>
      </c>
      <c r="I9" s="6" t="n">
        <v>0.1</v>
      </c>
      <c r="J9" s="7">
        <f>IF(H9="","",H9*I9)</f>
        <v/>
      </c>
      <c r="K9" s="7">
        <f>IF(H9="","",H9+J9)</f>
        <v/>
      </c>
      <c r="L9" s="2" t="inlineStr">
        <is>
          <t>Vencido</t>
        </is>
      </c>
      <c r="M9" s="8">
        <f>IF(C9="","",IFERROR(VLOOKUP(C9,'Configuración'!$A$5:$D$14,4,FALSE),0))</f>
        <v/>
      </c>
      <c r="N9" s="7">
        <f>IF(OR(H9="",M9=""),"",H9*M9)</f>
        <v/>
      </c>
      <c r="O9" s="7">
        <f>IF(C9="","",IFERROR(VLOOKUP(C9,'Configuración'!$A$5:$D$14,3,FALSE),0))</f>
        <v/>
      </c>
      <c r="P9" s="8">
        <f>IF(OR(H9="",O9=""),"",IFERROR(H9/O9,0))</f>
        <v/>
      </c>
      <c r="Q9" s="7">
        <f>IF(P9="","",IF(P9&gt;=1,O9*0.02,0))</f>
        <v/>
      </c>
      <c r="R9" s="7">
        <f>IF(N9="","",N9+Q9)</f>
        <v/>
      </c>
      <c r="S9" s="4" t="inlineStr">
        <is>
          <t>Pendiente de confirmación</t>
        </is>
      </c>
    </row>
    <row r="10" ht="22" customHeight="1">
      <c r="A10" s="2" t="inlineStr">
        <is>
          <t>V-2026-0009</t>
        </is>
      </c>
      <c r="B10" s="3" t="n">
        <v>46077</v>
      </c>
      <c r="C10" s="2" t="inlineStr">
        <is>
          <t>Laura</t>
        </is>
      </c>
      <c r="D10" s="2" t="inlineStr">
        <is>
          <t>Alicante</t>
        </is>
      </c>
      <c r="E10" s="4" t="inlineStr">
        <is>
          <t>Mediterránea Hogar S.L.</t>
        </is>
      </c>
      <c r="F10" s="2" t="inlineStr">
        <is>
          <t>F-2026-0009</t>
        </is>
      </c>
      <c r="G10" s="4" t="inlineStr">
        <is>
          <t>Diseño e-commerce</t>
        </is>
      </c>
      <c r="H10" s="5" t="n">
        <v>3975</v>
      </c>
      <c r="I10" s="6" t="n">
        <v>0.21</v>
      </c>
      <c r="J10" s="7">
        <f>IF(H10="","",H10*I10)</f>
        <v/>
      </c>
      <c r="K10" s="7">
        <f>IF(H10="","",H10+J10)</f>
        <v/>
      </c>
      <c r="L10" s="2" t="inlineStr">
        <is>
          <t>Cobrado</t>
        </is>
      </c>
      <c r="M10" s="8">
        <f>IF(C10="","",IFERROR(VLOOKUP(C10,'Configuración'!$A$5:$D$14,4,FALSE),0))</f>
        <v/>
      </c>
      <c r="N10" s="7">
        <f>IF(OR(H10="",M10=""),"",H10*M10)</f>
        <v/>
      </c>
      <c r="O10" s="7">
        <f>IF(C10="","",IFERROR(VLOOKUP(C10,'Configuración'!$A$5:$D$14,3,FALSE),0))</f>
        <v/>
      </c>
      <c r="P10" s="8">
        <f>IF(OR(H10="",O10=""),"",IFERROR(H10/O10,0))</f>
        <v/>
      </c>
      <c r="Q10" s="7">
        <f>IF(P10="","",IF(P10&gt;=1,O10*0.02,0))</f>
        <v/>
      </c>
      <c r="R10" s="7">
        <f>IF(N10="","",N10+Q10)</f>
        <v/>
      </c>
      <c r="S10" s="4" t="inlineStr">
        <is>
          <t>Diseño aprobado</t>
        </is>
      </c>
    </row>
    <row r="11" ht="22" customHeight="1">
      <c r="A11" s="2" t="inlineStr">
        <is>
          <t>V-2026-0010</t>
        </is>
      </c>
      <c r="B11" s="3" t="n">
        <v>46081</v>
      </c>
      <c r="C11" s="2" t="inlineStr">
        <is>
          <t>Álvaro</t>
        </is>
      </c>
      <c r="D11" s="2" t="inlineStr">
        <is>
          <t>Granada</t>
        </is>
      </c>
      <c r="E11" s="4" t="inlineStr">
        <is>
          <t>Alba Servicios S.L.</t>
        </is>
      </c>
      <c r="F11" s="2" t="inlineStr">
        <is>
          <t>F-2026-0010</t>
        </is>
      </c>
      <c r="G11" s="4" t="inlineStr">
        <is>
          <t>Integración de sistemas</t>
        </is>
      </c>
      <c r="H11" s="5" t="n">
        <v>5900</v>
      </c>
      <c r="I11" s="6" t="n">
        <v>0.21</v>
      </c>
      <c r="J11" s="7">
        <f>IF(H11="","",H11*I11)</f>
        <v/>
      </c>
      <c r="K11" s="7">
        <f>IF(H11="","",H11+J11)</f>
        <v/>
      </c>
      <c r="L11" s="2" t="inlineStr">
        <is>
          <t>Pendiente</t>
        </is>
      </c>
      <c r="M11" s="8">
        <f>IF(C11="","",IFERROR(VLOOKUP(C11,'Configuración'!$A$5:$D$14,4,FALSE),0))</f>
        <v/>
      </c>
      <c r="N11" s="7">
        <f>IF(OR(H11="",M11=""),"",H11*M11)</f>
        <v/>
      </c>
      <c r="O11" s="7">
        <f>IF(C11="","",IFERROR(VLOOKUP(C11,'Configuración'!$A$5:$D$14,3,FALSE),0))</f>
        <v/>
      </c>
      <c r="P11" s="8">
        <f>IF(OR(H11="",O11=""),"",IFERROR(H11/O11,0))</f>
        <v/>
      </c>
      <c r="Q11" s="7">
        <f>IF(P11="","",IF(P11&gt;=1,O11*0.02,0))</f>
        <v/>
      </c>
      <c r="R11" s="7">
        <f>IF(N11="","",N11+Q11)</f>
        <v/>
      </c>
      <c r="S11" s="4" t="inlineStr">
        <is>
          <t>Integración en curso</t>
        </is>
      </c>
    </row>
    <row r="12" ht="22" customHeight="1">
      <c r="A12" s="2" t="n"/>
      <c r="B12" s="3" t="n"/>
      <c r="C12" s="2" t="n"/>
      <c r="D12" s="2" t="n"/>
      <c r="E12" s="4" t="n"/>
      <c r="F12" s="2" t="n"/>
      <c r="G12" s="4" t="n"/>
      <c r="H12" s="5" t="n"/>
      <c r="I12" s="6" t="n"/>
      <c r="J12" s="7">
        <f>IF(H12="","",H12*I12)</f>
        <v/>
      </c>
      <c r="K12" s="7">
        <f>IF(H12="","",H12+J12)</f>
        <v/>
      </c>
      <c r="L12" s="2" t="n"/>
      <c r="M12" s="8">
        <f>IF(C12="","",IFERROR(VLOOKUP(C12,'Configuración'!$A$5:$D$14,4,FALSE),0))</f>
        <v/>
      </c>
      <c r="N12" s="7">
        <f>IF(OR(H12="",M12=""),"",H12*M12)</f>
        <v/>
      </c>
      <c r="O12" s="7">
        <f>IF(C12="","",IFERROR(VLOOKUP(C12,'Configuración'!$A$5:$D$14,3,FALSE),0))</f>
        <v/>
      </c>
      <c r="P12" s="8">
        <f>IF(OR(H12="",O12=""),"",IFERROR(H12/O12,0))</f>
        <v/>
      </c>
      <c r="Q12" s="7">
        <f>IF(P12="","",IF(P12&gt;=1,O12*0.02,0))</f>
        <v/>
      </c>
      <c r="R12" s="7">
        <f>IF(N12="","",N12+Q12)</f>
        <v/>
      </c>
      <c r="S12" s="4" t="n"/>
    </row>
    <row r="13" ht="22" customHeight="1">
      <c r="A13" s="2" t="n"/>
      <c r="B13" s="3" t="n"/>
      <c r="C13" s="2" t="n"/>
      <c r="D13" s="2" t="n"/>
      <c r="E13" s="4" t="n"/>
      <c r="F13" s="2" t="n"/>
      <c r="G13" s="4" t="n"/>
      <c r="H13" s="5" t="n"/>
      <c r="I13" s="6" t="n"/>
      <c r="J13" s="7">
        <f>IF(H13="","",H13*I13)</f>
        <v/>
      </c>
      <c r="K13" s="7">
        <f>IF(H13="","",H13+J13)</f>
        <v/>
      </c>
      <c r="L13" s="2" t="n"/>
      <c r="M13" s="8">
        <f>IF(C13="","",IFERROR(VLOOKUP(C13,'Configuración'!$A$5:$D$14,4,FALSE),0))</f>
        <v/>
      </c>
      <c r="N13" s="7">
        <f>IF(OR(H13="",M13=""),"",H13*M13)</f>
        <v/>
      </c>
      <c r="O13" s="7">
        <f>IF(C13="","",IFERROR(VLOOKUP(C13,'Configuración'!$A$5:$D$14,3,FALSE),0))</f>
        <v/>
      </c>
      <c r="P13" s="8">
        <f>IF(OR(H13="",O13=""),"",IFERROR(H13/O13,0))</f>
        <v/>
      </c>
      <c r="Q13" s="7">
        <f>IF(P13="","",IF(P13&gt;=1,O13*0.02,0))</f>
        <v/>
      </c>
      <c r="R13" s="7">
        <f>IF(N13="","",N13+Q13)</f>
        <v/>
      </c>
      <c r="S13" s="4" t="n"/>
    </row>
    <row r="14" ht="22" customHeight="1">
      <c r="A14" s="2" t="n"/>
      <c r="B14" s="3" t="n"/>
      <c r="C14" s="2" t="n"/>
      <c r="D14" s="2" t="n"/>
      <c r="E14" s="4" t="n"/>
      <c r="F14" s="2" t="n"/>
      <c r="G14" s="4" t="n"/>
      <c r="H14" s="5" t="n"/>
      <c r="I14" s="6" t="n"/>
      <c r="J14" s="7">
        <f>IF(H14="","",H14*I14)</f>
        <v/>
      </c>
      <c r="K14" s="7">
        <f>IF(H14="","",H14+J14)</f>
        <v/>
      </c>
      <c r="L14" s="2" t="n"/>
      <c r="M14" s="8">
        <f>IF(C14="","",IFERROR(VLOOKUP(C14,'Configuración'!$A$5:$D$14,4,FALSE),0))</f>
        <v/>
      </c>
      <c r="N14" s="7">
        <f>IF(OR(H14="",M14=""),"",H14*M14)</f>
        <v/>
      </c>
      <c r="O14" s="7">
        <f>IF(C14="","",IFERROR(VLOOKUP(C14,'Configuración'!$A$5:$D$14,3,FALSE),0))</f>
        <v/>
      </c>
      <c r="P14" s="8">
        <f>IF(OR(H14="",O14=""),"",IFERROR(H14/O14,0))</f>
        <v/>
      </c>
      <c r="Q14" s="7">
        <f>IF(P14="","",IF(P14&gt;=1,O14*0.02,0))</f>
        <v/>
      </c>
      <c r="R14" s="7">
        <f>IF(N14="","",N14+Q14)</f>
        <v/>
      </c>
      <c r="S14" s="4" t="n"/>
    </row>
    <row r="15" ht="22" customHeight="1">
      <c r="A15" s="2" t="n"/>
      <c r="B15" s="3" t="n"/>
      <c r="C15" s="2" t="n"/>
      <c r="D15" s="2" t="n"/>
      <c r="E15" s="4" t="n"/>
      <c r="F15" s="2" t="n"/>
      <c r="G15" s="4" t="n"/>
      <c r="H15" s="5" t="n"/>
      <c r="I15" s="6" t="n"/>
      <c r="J15" s="7">
        <f>IF(H15="","",H15*I15)</f>
        <v/>
      </c>
      <c r="K15" s="7">
        <f>IF(H15="","",H15+J15)</f>
        <v/>
      </c>
      <c r="L15" s="2" t="n"/>
      <c r="M15" s="8">
        <f>IF(C15="","",IFERROR(VLOOKUP(C15,'Configuración'!$A$5:$D$14,4,FALSE),0))</f>
        <v/>
      </c>
      <c r="N15" s="7">
        <f>IF(OR(H15="",M15=""),"",H15*M15)</f>
        <v/>
      </c>
      <c r="O15" s="7">
        <f>IF(C15="","",IFERROR(VLOOKUP(C15,'Configuración'!$A$5:$D$14,3,FALSE),0))</f>
        <v/>
      </c>
      <c r="P15" s="8">
        <f>IF(OR(H15="",O15=""),"",IFERROR(H15/O15,0))</f>
        <v/>
      </c>
      <c r="Q15" s="7">
        <f>IF(P15="","",IF(P15&gt;=1,O15*0.02,0))</f>
        <v/>
      </c>
      <c r="R15" s="7">
        <f>IF(N15="","",N15+Q15)</f>
        <v/>
      </c>
      <c r="S15" s="4" t="n"/>
    </row>
    <row r="16" ht="22" customHeight="1">
      <c r="A16" s="2" t="n"/>
      <c r="B16" s="3" t="n"/>
      <c r="C16" s="2" t="n"/>
      <c r="D16" s="2" t="n"/>
      <c r="E16" s="4" t="n"/>
      <c r="F16" s="2" t="n"/>
      <c r="G16" s="4" t="n"/>
      <c r="H16" s="5" t="n"/>
      <c r="I16" s="6" t="n"/>
      <c r="J16" s="7">
        <f>IF(H16="","",H16*I16)</f>
        <v/>
      </c>
      <c r="K16" s="7">
        <f>IF(H16="","",H16+J16)</f>
        <v/>
      </c>
      <c r="L16" s="2" t="n"/>
      <c r="M16" s="8">
        <f>IF(C16="","",IFERROR(VLOOKUP(C16,'Configuración'!$A$5:$D$14,4,FALSE),0))</f>
        <v/>
      </c>
      <c r="N16" s="7">
        <f>IF(OR(H16="",M16=""),"",H16*M16)</f>
        <v/>
      </c>
      <c r="O16" s="7">
        <f>IF(C16="","",IFERROR(VLOOKUP(C16,'Configuración'!$A$5:$D$14,3,FALSE),0))</f>
        <v/>
      </c>
      <c r="P16" s="8">
        <f>IF(OR(H16="",O16=""),"",IFERROR(H16/O16,0))</f>
        <v/>
      </c>
      <c r="Q16" s="7">
        <f>IF(P16="","",IF(P16&gt;=1,O16*0.02,0))</f>
        <v/>
      </c>
      <c r="R16" s="7">
        <f>IF(N16="","",N16+Q16)</f>
        <v/>
      </c>
      <c r="S16" s="4" t="n"/>
    </row>
    <row r="17" ht="22" customHeight="1">
      <c r="A17" s="2" t="n"/>
      <c r="B17" s="3" t="n"/>
      <c r="C17" s="2" t="n"/>
      <c r="D17" s="2" t="n"/>
      <c r="E17" s="4" t="n"/>
      <c r="F17" s="2" t="n"/>
      <c r="G17" s="4" t="n"/>
      <c r="H17" s="5" t="n"/>
      <c r="I17" s="6" t="n"/>
      <c r="J17" s="7">
        <f>IF(H17="","",H17*I17)</f>
        <v/>
      </c>
      <c r="K17" s="7">
        <f>IF(H17="","",H17+J17)</f>
        <v/>
      </c>
      <c r="L17" s="2" t="n"/>
      <c r="M17" s="8">
        <f>IF(C17="","",IFERROR(VLOOKUP(C17,'Configuración'!$A$5:$D$14,4,FALSE),0))</f>
        <v/>
      </c>
      <c r="N17" s="7">
        <f>IF(OR(H17="",M17=""),"",H17*M17)</f>
        <v/>
      </c>
      <c r="O17" s="7">
        <f>IF(C17="","",IFERROR(VLOOKUP(C17,'Configuración'!$A$5:$D$14,3,FALSE),0))</f>
        <v/>
      </c>
      <c r="P17" s="8">
        <f>IF(OR(H17="",O17=""),"",IFERROR(H17/O17,0))</f>
        <v/>
      </c>
      <c r="Q17" s="7">
        <f>IF(P17="","",IF(P17&gt;=1,O17*0.02,0))</f>
        <v/>
      </c>
      <c r="R17" s="7">
        <f>IF(N17="","",N17+Q17)</f>
        <v/>
      </c>
      <c r="S17" s="4" t="n"/>
    </row>
    <row r="18" ht="22" customHeight="1">
      <c r="A18" s="2" t="n"/>
      <c r="B18" s="3" t="n"/>
      <c r="C18" s="2" t="n"/>
      <c r="D18" s="2" t="n"/>
      <c r="E18" s="4" t="n"/>
      <c r="F18" s="2" t="n"/>
      <c r="G18" s="4" t="n"/>
      <c r="H18" s="5" t="n"/>
      <c r="I18" s="6" t="n"/>
      <c r="J18" s="7">
        <f>IF(H18="","",H18*I18)</f>
        <v/>
      </c>
      <c r="K18" s="7">
        <f>IF(H18="","",H18+J18)</f>
        <v/>
      </c>
      <c r="L18" s="2" t="n"/>
      <c r="M18" s="8">
        <f>IF(C18="","",IFERROR(VLOOKUP(C18,'Configuración'!$A$5:$D$14,4,FALSE),0))</f>
        <v/>
      </c>
      <c r="N18" s="7">
        <f>IF(OR(H18="",M18=""),"",H18*M18)</f>
        <v/>
      </c>
      <c r="O18" s="7">
        <f>IF(C18="","",IFERROR(VLOOKUP(C18,'Configuración'!$A$5:$D$14,3,FALSE),0))</f>
        <v/>
      </c>
      <c r="P18" s="8">
        <f>IF(OR(H18="",O18=""),"",IFERROR(H18/O18,0))</f>
        <v/>
      </c>
      <c r="Q18" s="7">
        <f>IF(P18="","",IF(P18&gt;=1,O18*0.02,0))</f>
        <v/>
      </c>
      <c r="R18" s="7">
        <f>IF(N18="","",N18+Q18)</f>
        <v/>
      </c>
      <c r="S18" s="4" t="n"/>
    </row>
    <row r="19" ht="22" customHeight="1">
      <c r="A19" s="2" t="n"/>
      <c r="B19" s="3" t="n"/>
      <c r="C19" s="2" t="n"/>
      <c r="D19" s="2" t="n"/>
      <c r="E19" s="4" t="n"/>
      <c r="F19" s="2" t="n"/>
      <c r="G19" s="4" t="n"/>
      <c r="H19" s="5" t="n"/>
      <c r="I19" s="6" t="n"/>
      <c r="J19" s="7">
        <f>IF(H19="","",H19*I19)</f>
        <v/>
      </c>
      <c r="K19" s="7">
        <f>IF(H19="","",H19+J19)</f>
        <v/>
      </c>
      <c r="L19" s="2" t="n"/>
      <c r="M19" s="8">
        <f>IF(C19="","",IFERROR(VLOOKUP(C19,'Configuración'!$A$5:$D$14,4,FALSE),0))</f>
        <v/>
      </c>
      <c r="N19" s="7">
        <f>IF(OR(H19="",M19=""),"",H19*M19)</f>
        <v/>
      </c>
      <c r="O19" s="7">
        <f>IF(C19="","",IFERROR(VLOOKUP(C19,'Configuración'!$A$5:$D$14,3,FALSE),0))</f>
        <v/>
      </c>
      <c r="P19" s="8">
        <f>IF(OR(H19="",O19=""),"",IFERROR(H19/O19,0))</f>
        <v/>
      </c>
      <c r="Q19" s="7">
        <f>IF(P19="","",IF(P19&gt;=1,O19*0.02,0))</f>
        <v/>
      </c>
      <c r="R19" s="7">
        <f>IF(N19="","",N19+Q19)</f>
        <v/>
      </c>
      <c r="S19" s="4" t="n"/>
    </row>
    <row r="20" ht="22" customHeight="1">
      <c r="A20" s="2" t="n"/>
      <c r="B20" s="3" t="n"/>
      <c r="C20" s="2" t="n"/>
      <c r="D20" s="2" t="n"/>
      <c r="E20" s="4" t="n"/>
      <c r="F20" s="2" t="n"/>
      <c r="G20" s="4" t="n"/>
      <c r="H20" s="5" t="n"/>
      <c r="I20" s="6" t="n"/>
      <c r="J20" s="7">
        <f>IF(H20="","",H20*I20)</f>
        <v/>
      </c>
      <c r="K20" s="7">
        <f>IF(H20="","",H20+J20)</f>
        <v/>
      </c>
      <c r="L20" s="2" t="n"/>
      <c r="M20" s="8">
        <f>IF(C20="","",IFERROR(VLOOKUP(C20,'Configuración'!$A$5:$D$14,4,FALSE),0))</f>
        <v/>
      </c>
      <c r="N20" s="7">
        <f>IF(OR(H20="",M20=""),"",H20*M20)</f>
        <v/>
      </c>
      <c r="O20" s="7">
        <f>IF(C20="","",IFERROR(VLOOKUP(C20,'Configuración'!$A$5:$D$14,3,FALSE),0))</f>
        <v/>
      </c>
      <c r="P20" s="8">
        <f>IF(OR(H20="",O20=""),"",IFERROR(H20/O20,0))</f>
        <v/>
      </c>
      <c r="Q20" s="7">
        <f>IF(P20="","",IF(P20&gt;=1,O20*0.02,0))</f>
        <v/>
      </c>
      <c r="R20" s="7">
        <f>IF(N20="","",N20+Q20)</f>
        <v/>
      </c>
      <c r="S20" s="4" t="n"/>
    </row>
    <row r="21" ht="22" customHeight="1">
      <c r="A21" s="2" t="n"/>
      <c r="B21" s="3" t="n"/>
      <c r="C21" s="2" t="n"/>
      <c r="D21" s="2" t="n"/>
      <c r="E21" s="4" t="n"/>
      <c r="F21" s="2" t="n"/>
      <c r="G21" s="4" t="n"/>
      <c r="H21" s="5" t="n"/>
      <c r="I21" s="6" t="n"/>
      <c r="J21" s="7">
        <f>IF(H21="","",H21*I21)</f>
        <v/>
      </c>
      <c r="K21" s="7">
        <f>IF(H21="","",H21+J21)</f>
        <v/>
      </c>
      <c r="L21" s="2" t="n"/>
      <c r="M21" s="8">
        <f>IF(C21="","",IFERROR(VLOOKUP(C21,'Configuración'!$A$5:$D$14,4,FALSE),0))</f>
        <v/>
      </c>
      <c r="N21" s="7">
        <f>IF(OR(H21="",M21=""),"",H21*M21)</f>
        <v/>
      </c>
      <c r="O21" s="7">
        <f>IF(C21="","",IFERROR(VLOOKUP(C21,'Configuración'!$A$5:$D$14,3,FALSE),0))</f>
        <v/>
      </c>
      <c r="P21" s="8">
        <f>IF(OR(H21="",O21=""),"",IFERROR(H21/O21,0))</f>
        <v/>
      </c>
      <c r="Q21" s="7">
        <f>IF(P21="","",IF(P21&gt;=1,O21*0.02,0))</f>
        <v/>
      </c>
      <c r="R21" s="7">
        <f>IF(N21="","",N21+Q21)</f>
        <v/>
      </c>
      <c r="S21" s="4" t="n"/>
    </row>
    <row r="22" ht="22" customHeight="1">
      <c r="A22" s="2" t="n"/>
      <c r="B22" s="3" t="n"/>
      <c r="C22" s="2" t="n"/>
      <c r="D22" s="2" t="n"/>
      <c r="E22" s="4" t="n"/>
      <c r="F22" s="2" t="n"/>
      <c r="G22" s="4" t="n"/>
      <c r="H22" s="5" t="n"/>
      <c r="I22" s="6" t="n"/>
      <c r="J22" s="7">
        <f>IF(H22="","",H22*I22)</f>
        <v/>
      </c>
      <c r="K22" s="7">
        <f>IF(H22="","",H22+J22)</f>
        <v/>
      </c>
      <c r="L22" s="2" t="n"/>
      <c r="M22" s="8">
        <f>IF(C22="","",IFERROR(VLOOKUP(C22,'Configuración'!$A$5:$D$14,4,FALSE),0))</f>
        <v/>
      </c>
      <c r="N22" s="7">
        <f>IF(OR(H22="",M22=""),"",H22*M22)</f>
        <v/>
      </c>
      <c r="O22" s="7">
        <f>IF(C22="","",IFERROR(VLOOKUP(C22,'Configuración'!$A$5:$D$14,3,FALSE),0))</f>
        <v/>
      </c>
      <c r="P22" s="8">
        <f>IF(OR(H22="",O22=""),"",IFERROR(H22/O22,0))</f>
        <v/>
      </c>
      <c r="Q22" s="7">
        <f>IF(P22="","",IF(P22&gt;=1,O22*0.02,0))</f>
        <v/>
      </c>
      <c r="R22" s="7">
        <f>IF(N22="","",N22+Q22)</f>
        <v/>
      </c>
      <c r="S22" s="4" t="n"/>
    </row>
    <row r="23" ht="22" customHeight="1">
      <c r="A23" s="2" t="n"/>
      <c r="B23" s="3" t="n"/>
      <c r="C23" s="2" t="n"/>
      <c r="D23" s="2" t="n"/>
      <c r="E23" s="4" t="n"/>
      <c r="F23" s="2" t="n"/>
      <c r="G23" s="4" t="n"/>
      <c r="H23" s="5" t="n"/>
      <c r="I23" s="6" t="n"/>
      <c r="J23" s="7">
        <f>IF(H23="","",H23*I23)</f>
        <v/>
      </c>
      <c r="K23" s="7">
        <f>IF(H23="","",H23+J23)</f>
        <v/>
      </c>
      <c r="L23" s="2" t="n"/>
      <c r="M23" s="8">
        <f>IF(C23="","",IFERROR(VLOOKUP(C23,'Configuración'!$A$5:$D$14,4,FALSE),0))</f>
        <v/>
      </c>
      <c r="N23" s="7">
        <f>IF(OR(H23="",M23=""),"",H23*M23)</f>
        <v/>
      </c>
      <c r="O23" s="7">
        <f>IF(C23="","",IFERROR(VLOOKUP(C23,'Configuración'!$A$5:$D$14,3,FALSE),0))</f>
        <v/>
      </c>
      <c r="P23" s="8">
        <f>IF(OR(H23="",O23=""),"",IFERROR(H23/O23,0))</f>
        <v/>
      </c>
      <c r="Q23" s="7">
        <f>IF(P23="","",IF(P23&gt;=1,O23*0.02,0))</f>
        <v/>
      </c>
      <c r="R23" s="7">
        <f>IF(N23="","",N23+Q23)</f>
        <v/>
      </c>
      <c r="S23" s="4" t="n"/>
    </row>
    <row r="24" ht="22" customHeight="1">
      <c r="A24" s="2" t="n"/>
      <c r="B24" s="3" t="n"/>
      <c r="C24" s="2" t="n"/>
      <c r="D24" s="2" t="n"/>
      <c r="E24" s="4" t="n"/>
      <c r="F24" s="2" t="n"/>
      <c r="G24" s="4" t="n"/>
      <c r="H24" s="5" t="n"/>
      <c r="I24" s="6" t="n"/>
      <c r="J24" s="7">
        <f>IF(H24="","",H24*I24)</f>
        <v/>
      </c>
      <c r="K24" s="7">
        <f>IF(H24="","",H24+J24)</f>
        <v/>
      </c>
      <c r="L24" s="2" t="n"/>
      <c r="M24" s="8">
        <f>IF(C24="","",IFERROR(VLOOKUP(C24,'Configuración'!$A$5:$D$14,4,FALSE),0))</f>
        <v/>
      </c>
      <c r="N24" s="7">
        <f>IF(OR(H24="",M24=""),"",H24*M24)</f>
        <v/>
      </c>
      <c r="O24" s="7">
        <f>IF(C24="","",IFERROR(VLOOKUP(C24,'Configuración'!$A$5:$D$14,3,FALSE),0))</f>
        <v/>
      </c>
      <c r="P24" s="8">
        <f>IF(OR(H24="",O24=""),"",IFERROR(H24/O24,0))</f>
        <v/>
      </c>
      <c r="Q24" s="7">
        <f>IF(P24="","",IF(P24&gt;=1,O24*0.02,0))</f>
        <v/>
      </c>
      <c r="R24" s="7">
        <f>IF(N24="","",N24+Q24)</f>
        <v/>
      </c>
      <c r="S24" s="4" t="n"/>
    </row>
    <row r="25" ht="22" customHeight="1">
      <c r="A25" s="2" t="n"/>
      <c r="B25" s="3" t="n"/>
      <c r="C25" s="2" t="n"/>
      <c r="D25" s="2" t="n"/>
      <c r="E25" s="4" t="n"/>
      <c r="F25" s="2" t="n"/>
      <c r="G25" s="4" t="n"/>
      <c r="H25" s="5" t="n"/>
      <c r="I25" s="6" t="n"/>
      <c r="J25" s="7">
        <f>IF(H25="","",H25*I25)</f>
        <v/>
      </c>
      <c r="K25" s="7">
        <f>IF(H25="","",H25+J25)</f>
        <v/>
      </c>
      <c r="L25" s="2" t="n"/>
      <c r="M25" s="8">
        <f>IF(C25="","",IFERROR(VLOOKUP(C25,'Configuración'!$A$5:$D$14,4,FALSE),0))</f>
        <v/>
      </c>
      <c r="N25" s="7">
        <f>IF(OR(H25="",M25=""),"",H25*M25)</f>
        <v/>
      </c>
      <c r="O25" s="7">
        <f>IF(C25="","",IFERROR(VLOOKUP(C25,'Configuración'!$A$5:$D$14,3,FALSE),0))</f>
        <v/>
      </c>
      <c r="P25" s="8">
        <f>IF(OR(H25="",O25=""),"",IFERROR(H25/O25,0))</f>
        <v/>
      </c>
      <c r="Q25" s="7">
        <f>IF(P25="","",IF(P25&gt;=1,O25*0.02,0))</f>
        <v/>
      </c>
      <c r="R25" s="7">
        <f>IF(N25="","",N25+Q25)</f>
        <v/>
      </c>
      <c r="S25" s="4" t="n"/>
    </row>
    <row r="26" ht="22" customHeight="1">
      <c r="A26" s="2" t="n"/>
      <c r="B26" s="3" t="n"/>
      <c r="C26" s="2" t="n"/>
      <c r="D26" s="2" t="n"/>
      <c r="E26" s="4" t="n"/>
      <c r="F26" s="2" t="n"/>
      <c r="G26" s="4" t="n"/>
      <c r="H26" s="5" t="n"/>
      <c r="I26" s="6" t="n"/>
      <c r="J26" s="7">
        <f>IF(H26="","",H26*I26)</f>
        <v/>
      </c>
      <c r="K26" s="7">
        <f>IF(H26="","",H26+J26)</f>
        <v/>
      </c>
      <c r="L26" s="2" t="n"/>
      <c r="M26" s="8">
        <f>IF(C26="","",IFERROR(VLOOKUP(C26,'Configuración'!$A$5:$D$14,4,FALSE),0))</f>
        <v/>
      </c>
      <c r="N26" s="7">
        <f>IF(OR(H26="",M26=""),"",H26*M26)</f>
        <v/>
      </c>
      <c r="O26" s="7">
        <f>IF(C26="","",IFERROR(VLOOKUP(C26,'Configuración'!$A$5:$D$14,3,FALSE),0))</f>
        <v/>
      </c>
      <c r="P26" s="8">
        <f>IF(OR(H26="",O26=""),"",IFERROR(H26/O26,0))</f>
        <v/>
      </c>
      <c r="Q26" s="7">
        <f>IF(P26="","",IF(P26&gt;=1,O26*0.02,0))</f>
        <v/>
      </c>
      <c r="R26" s="7">
        <f>IF(N26="","",N26+Q26)</f>
        <v/>
      </c>
      <c r="S26" s="4" t="n"/>
    </row>
    <row r="27" ht="22" customHeight="1">
      <c r="A27" s="2" t="n"/>
      <c r="B27" s="3" t="n"/>
      <c r="C27" s="2" t="n"/>
      <c r="D27" s="2" t="n"/>
      <c r="E27" s="4" t="n"/>
      <c r="F27" s="2" t="n"/>
      <c r="G27" s="4" t="n"/>
      <c r="H27" s="5" t="n"/>
      <c r="I27" s="6" t="n"/>
      <c r="J27" s="7">
        <f>IF(H27="","",H27*I27)</f>
        <v/>
      </c>
      <c r="K27" s="7">
        <f>IF(H27="","",H27+J27)</f>
        <v/>
      </c>
      <c r="L27" s="2" t="n"/>
      <c r="M27" s="8">
        <f>IF(C27="","",IFERROR(VLOOKUP(C27,'Configuración'!$A$5:$D$14,4,FALSE),0))</f>
        <v/>
      </c>
      <c r="N27" s="7">
        <f>IF(OR(H27="",M27=""),"",H27*M27)</f>
        <v/>
      </c>
      <c r="O27" s="7">
        <f>IF(C27="","",IFERROR(VLOOKUP(C27,'Configuración'!$A$5:$D$14,3,FALSE),0))</f>
        <v/>
      </c>
      <c r="P27" s="8">
        <f>IF(OR(H27="",O27=""),"",IFERROR(H27/O27,0))</f>
        <v/>
      </c>
      <c r="Q27" s="7">
        <f>IF(P27="","",IF(P27&gt;=1,O27*0.02,0))</f>
        <v/>
      </c>
      <c r="R27" s="7">
        <f>IF(N27="","",N27+Q27)</f>
        <v/>
      </c>
      <c r="S27" s="4" t="n"/>
    </row>
    <row r="28" ht="22" customHeight="1">
      <c r="A28" s="2" t="n"/>
      <c r="B28" s="3" t="n"/>
      <c r="C28" s="2" t="n"/>
      <c r="D28" s="2" t="n"/>
      <c r="E28" s="4" t="n"/>
      <c r="F28" s="2" t="n"/>
      <c r="G28" s="4" t="n"/>
      <c r="H28" s="5" t="n"/>
      <c r="I28" s="6" t="n"/>
      <c r="J28" s="7">
        <f>IF(H28="","",H28*I28)</f>
        <v/>
      </c>
      <c r="K28" s="7">
        <f>IF(H28="","",H28+J28)</f>
        <v/>
      </c>
      <c r="L28" s="2" t="n"/>
      <c r="M28" s="8">
        <f>IF(C28="","",IFERROR(VLOOKUP(C28,'Configuración'!$A$5:$D$14,4,FALSE),0))</f>
        <v/>
      </c>
      <c r="N28" s="7">
        <f>IF(OR(H28="",M28=""),"",H28*M28)</f>
        <v/>
      </c>
      <c r="O28" s="7">
        <f>IF(C28="","",IFERROR(VLOOKUP(C28,'Configuración'!$A$5:$D$14,3,FALSE),0))</f>
        <v/>
      </c>
      <c r="P28" s="8">
        <f>IF(OR(H28="",O28=""),"",IFERROR(H28/O28,0))</f>
        <v/>
      </c>
      <c r="Q28" s="7">
        <f>IF(P28="","",IF(P28&gt;=1,O28*0.02,0))</f>
        <v/>
      </c>
      <c r="R28" s="7">
        <f>IF(N28="","",N28+Q28)</f>
        <v/>
      </c>
      <c r="S28" s="4" t="n"/>
    </row>
    <row r="29" ht="22" customHeight="1">
      <c r="A29" s="2" t="n"/>
      <c r="B29" s="3" t="n"/>
      <c r="C29" s="2" t="n"/>
      <c r="D29" s="2" t="n"/>
      <c r="E29" s="4" t="n"/>
      <c r="F29" s="2" t="n"/>
      <c r="G29" s="4" t="n"/>
      <c r="H29" s="5" t="n"/>
      <c r="I29" s="6" t="n"/>
      <c r="J29" s="7">
        <f>IF(H29="","",H29*I29)</f>
        <v/>
      </c>
      <c r="K29" s="7">
        <f>IF(H29="","",H29+J29)</f>
        <v/>
      </c>
      <c r="L29" s="2" t="n"/>
      <c r="M29" s="8">
        <f>IF(C29="","",IFERROR(VLOOKUP(C29,'Configuración'!$A$5:$D$14,4,FALSE),0))</f>
        <v/>
      </c>
      <c r="N29" s="7">
        <f>IF(OR(H29="",M29=""),"",H29*M29)</f>
        <v/>
      </c>
      <c r="O29" s="7">
        <f>IF(C29="","",IFERROR(VLOOKUP(C29,'Configuración'!$A$5:$D$14,3,FALSE),0))</f>
        <v/>
      </c>
      <c r="P29" s="8">
        <f>IF(OR(H29="",O29=""),"",IFERROR(H29/O29,0))</f>
        <v/>
      </c>
      <c r="Q29" s="7">
        <f>IF(P29="","",IF(P29&gt;=1,O29*0.02,0))</f>
        <v/>
      </c>
      <c r="R29" s="7">
        <f>IF(N29="","",N29+Q29)</f>
        <v/>
      </c>
      <c r="S29" s="4" t="n"/>
    </row>
    <row r="30" ht="22" customHeight="1">
      <c r="A30" s="2" t="n"/>
      <c r="B30" s="3" t="n"/>
      <c r="C30" s="2" t="n"/>
      <c r="D30" s="2" t="n"/>
      <c r="E30" s="4" t="n"/>
      <c r="F30" s="2" t="n"/>
      <c r="G30" s="4" t="n"/>
      <c r="H30" s="5" t="n"/>
      <c r="I30" s="6" t="n"/>
      <c r="J30" s="7">
        <f>IF(H30="","",H30*I30)</f>
        <v/>
      </c>
      <c r="K30" s="7">
        <f>IF(H30="","",H30+J30)</f>
        <v/>
      </c>
      <c r="L30" s="2" t="n"/>
      <c r="M30" s="8">
        <f>IF(C30="","",IFERROR(VLOOKUP(C30,'Configuración'!$A$5:$D$14,4,FALSE),0))</f>
        <v/>
      </c>
      <c r="N30" s="7">
        <f>IF(OR(H30="",M30=""),"",H30*M30)</f>
        <v/>
      </c>
      <c r="O30" s="7">
        <f>IF(C30="","",IFERROR(VLOOKUP(C30,'Configuración'!$A$5:$D$14,3,FALSE),0))</f>
        <v/>
      </c>
      <c r="P30" s="8">
        <f>IF(OR(H30="",O30=""),"",IFERROR(H30/O30,0))</f>
        <v/>
      </c>
      <c r="Q30" s="7">
        <f>IF(P30="","",IF(P30&gt;=1,O30*0.02,0))</f>
        <v/>
      </c>
      <c r="R30" s="7">
        <f>IF(N30="","",N30+Q30)</f>
        <v/>
      </c>
      <c r="S30" s="4" t="n"/>
    </row>
    <row r="31" ht="22" customHeight="1">
      <c r="A31" s="2" t="n"/>
      <c r="B31" s="3" t="n"/>
      <c r="C31" s="2" t="n"/>
      <c r="D31" s="2" t="n"/>
      <c r="E31" s="4" t="n"/>
      <c r="F31" s="2" t="n"/>
      <c r="G31" s="4" t="n"/>
      <c r="H31" s="5" t="n"/>
      <c r="I31" s="6" t="n"/>
      <c r="J31" s="7">
        <f>IF(H31="","",H31*I31)</f>
        <v/>
      </c>
      <c r="K31" s="7">
        <f>IF(H31="","",H31+J31)</f>
        <v/>
      </c>
      <c r="L31" s="2" t="n"/>
      <c r="M31" s="8">
        <f>IF(C31="","",IFERROR(VLOOKUP(C31,'Configuración'!$A$5:$D$14,4,FALSE),0))</f>
        <v/>
      </c>
      <c r="N31" s="7">
        <f>IF(OR(H31="",M31=""),"",H31*M31)</f>
        <v/>
      </c>
      <c r="O31" s="7">
        <f>IF(C31="","",IFERROR(VLOOKUP(C31,'Configuración'!$A$5:$D$14,3,FALSE),0))</f>
        <v/>
      </c>
      <c r="P31" s="8">
        <f>IF(OR(H31="",O31=""),"",IFERROR(H31/O31,0))</f>
        <v/>
      </c>
      <c r="Q31" s="7">
        <f>IF(P31="","",IF(P31&gt;=1,O31*0.02,0))</f>
        <v/>
      </c>
      <c r="R31" s="7">
        <f>IF(N31="","",N31+Q31)</f>
        <v/>
      </c>
      <c r="S31" s="4" t="n"/>
    </row>
    <row r="32" ht="22" customHeight="1">
      <c r="A32" s="2" t="n"/>
      <c r="B32" s="3" t="n"/>
      <c r="C32" s="2" t="n"/>
      <c r="D32" s="2" t="n"/>
      <c r="E32" s="4" t="n"/>
      <c r="F32" s="2" t="n"/>
      <c r="G32" s="4" t="n"/>
      <c r="H32" s="5" t="n"/>
      <c r="I32" s="6" t="n"/>
      <c r="J32" s="7">
        <f>IF(H32="","",H32*I32)</f>
        <v/>
      </c>
      <c r="K32" s="7">
        <f>IF(H32="","",H32+J32)</f>
        <v/>
      </c>
      <c r="L32" s="2" t="n"/>
      <c r="M32" s="8">
        <f>IF(C32="","",IFERROR(VLOOKUP(C32,'Configuración'!$A$5:$D$14,4,FALSE),0))</f>
        <v/>
      </c>
      <c r="N32" s="7">
        <f>IF(OR(H32="",M32=""),"",H32*M32)</f>
        <v/>
      </c>
      <c r="O32" s="7">
        <f>IF(C32="","",IFERROR(VLOOKUP(C32,'Configuración'!$A$5:$D$14,3,FALSE),0))</f>
        <v/>
      </c>
      <c r="P32" s="8">
        <f>IF(OR(H32="",O32=""),"",IFERROR(H32/O32,0))</f>
        <v/>
      </c>
      <c r="Q32" s="7">
        <f>IF(P32="","",IF(P32&gt;=1,O32*0.02,0))</f>
        <v/>
      </c>
      <c r="R32" s="7">
        <f>IF(N32="","",N32+Q32)</f>
        <v/>
      </c>
      <c r="S32" s="4" t="n"/>
    </row>
    <row r="33" ht="22" customHeight="1">
      <c r="A33" s="2" t="n"/>
      <c r="B33" s="3" t="n"/>
      <c r="C33" s="2" t="n"/>
      <c r="D33" s="2" t="n"/>
      <c r="E33" s="4" t="n"/>
      <c r="F33" s="2" t="n"/>
      <c r="G33" s="4" t="n"/>
      <c r="H33" s="5" t="n"/>
      <c r="I33" s="6" t="n"/>
      <c r="J33" s="7">
        <f>IF(H33="","",H33*I33)</f>
        <v/>
      </c>
      <c r="K33" s="7">
        <f>IF(H33="","",H33+J33)</f>
        <v/>
      </c>
      <c r="L33" s="2" t="n"/>
      <c r="M33" s="8">
        <f>IF(C33="","",IFERROR(VLOOKUP(C33,'Configuración'!$A$5:$D$14,4,FALSE),0))</f>
        <v/>
      </c>
      <c r="N33" s="7">
        <f>IF(OR(H33="",M33=""),"",H33*M33)</f>
        <v/>
      </c>
      <c r="O33" s="7">
        <f>IF(C33="","",IFERROR(VLOOKUP(C33,'Configuración'!$A$5:$D$14,3,FALSE),0))</f>
        <v/>
      </c>
      <c r="P33" s="8">
        <f>IF(OR(H33="",O33=""),"",IFERROR(H33/O33,0))</f>
        <v/>
      </c>
      <c r="Q33" s="7">
        <f>IF(P33="","",IF(P33&gt;=1,O33*0.02,0))</f>
        <v/>
      </c>
      <c r="R33" s="7">
        <f>IF(N33="","",N33+Q33)</f>
        <v/>
      </c>
      <c r="S33" s="4" t="n"/>
    </row>
    <row r="34" ht="22" customHeight="1">
      <c r="A34" s="2" t="n"/>
      <c r="B34" s="3" t="n"/>
      <c r="C34" s="2" t="n"/>
      <c r="D34" s="2" t="n"/>
      <c r="E34" s="4" t="n"/>
      <c r="F34" s="2" t="n"/>
      <c r="G34" s="4" t="n"/>
      <c r="H34" s="5" t="n"/>
      <c r="I34" s="6" t="n"/>
      <c r="J34" s="7">
        <f>IF(H34="","",H34*I34)</f>
        <v/>
      </c>
      <c r="K34" s="7">
        <f>IF(H34="","",H34+J34)</f>
        <v/>
      </c>
      <c r="L34" s="2" t="n"/>
      <c r="M34" s="8">
        <f>IF(C34="","",IFERROR(VLOOKUP(C34,'Configuración'!$A$5:$D$14,4,FALSE),0))</f>
        <v/>
      </c>
      <c r="N34" s="7">
        <f>IF(OR(H34="",M34=""),"",H34*M34)</f>
        <v/>
      </c>
      <c r="O34" s="7">
        <f>IF(C34="","",IFERROR(VLOOKUP(C34,'Configuración'!$A$5:$D$14,3,FALSE),0))</f>
        <v/>
      </c>
      <c r="P34" s="8">
        <f>IF(OR(H34="",O34=""),"",IFERROR(H34/O34,0))</f>
        <v/>
      </c>
      <c r="Q34" s="7">
        <f>IF(P34="","",IF(P34&gt;=1,O34*0.02,0))</f>
        <v/>
      </c>
      <c r="R34" s="7">
        <f>IF(N34="","",N34+Q34)</f>
        <v/>
      </c>
      <c r="S34" s="4" t="n"/>
    </row>
    <row r="35" ht="22" customHeight="1">
      <c r="A35" s="2" t="n"/>
      <c r="B35" s="3" t="n"/>
      <c r="C35" s="2" t="n"/>
      <c r="D35" s="2" t="n"/>
      <c r="E35" s="4" t="n"/>
      <c r="F35" s="2" t="n"/>
      <c r="G35" s="4" t="n"/>
      <c r="H35" s="5" t="n"/>
      <c r="I35" s="6" t="n"/>
      <c r="J35" s="7">
        <f>IF(H35="","",H35*I35)</f>
        <v/>
      </c>
      <c r="K35" s="7">
        <f>IF(H35="","",H35+J35)</f>
        <v/>
      </c>
      <c r="L35" s="2" t="n"/>
      <c r="M35" s="8">
        <f>IF(C35="","",IFERROR(VLOOKUP(C35,'Configuración'!$A$5:$D$14,4,FALSE),0))</f>
        <v/>
      </c>
      <c r="N35" s="7">
        <f>IF(OR(H35="",M35=""),"",H35*M35)</f>
        <v/>
      </c>
      <c r="O35" s="7">
        <f>IF(C35="","",IFERROR(VLOOKUP(C35,'Configuración'!$A$5:$D$14,3,FALSE),0))</f>
        <v/>
      </c>
      <c r="P35" s="8">
        <f>IF(OR(H35="",O35=""),"",IFERROR(H35/O35,0))</f>
        <v/>
      </c>
      <c r="Q35" s="7">
        <f>IF(P35="","",IF(P35&gt;=1,O35*0.02,0))</f>
        <v/>
      </c>
      <c r="R35" s="7">
        <f>IF(N35="","",N35+Q35)</f>
        <v/>
      </c>
      <c r="S35" s="4" t="n"/>
    </row>
    <row r="36" ht="22" customHeight="1">
      <c r="A36" s="2" t="n"/>
      <c r="B36" s="3" t="n"/>
      <c r="C36" s="2" t="n"/>
      <c r="D36" s="2" t="n"/>
      <c r="E36" s="4" t="n"/>
      <c r="F36" s="2" t="n"/>
      <c r="G36" s="4" t="n"/>
      <c r="H36" s="5" t="n"/>
      <c r="I36" s="6" t="n"/>
      <c r="J36" s="7">
        <f>IF(H36="","",H36*I36)</f>
        <v/>
      </c>
      <c r="K36" s="7">
        <f>IF(H36="","",H36+J36)</f>
        <v/>
      </c>
      <c r="L36" s="2" t="n"/>
      <c r="M36" s="8">
        <f>IF(C36="","",IFERROR(VLOOKUP(C36,'Configuración'!$A$5:$D$14,4,FALSE),0))</f>
        <v/>
      </c>
      <c r="N36" s="7">
        <f>IF(OR(H36="",M36=""),"",H36*M36)</f>
        <v/>
      </c>
      <c r="O36" s="7">
        <f>IF(C36="","",IFERROR(VLOOKUP(C36,'Configuración'!$A$5:$D$14,3,FALSE),0))</f>
        <v/>
      </c>
      <c r="P36" s="8">
        <f>IF(OR(H36="",O36=""),"",IFERROR(H36/O36,0))</f>
        <v/>
      </c>
      <c r="Q36" s="7">
        <f>IF(P36="","",IF(P36&gt;=1,O36*0.02,0))</f>
        <v/>
      </c>
      <c r="R36" s="7">
        <f>IF(N36="","",N36+Q36)</f>
        <v/>
      </c>
      <c r="S36" s="4" t="n"/>
    </row>
    <row r="37" ht="22" customHeight="1">
      <c r="A37" s="2" t="n"/>
      <c r="B37" s="3" t="n"/>
      <c r="C37" s="2" t="n"/>
      <c r="D37" s="2" t="n"/>
      <c r="E37" s="4" t="n"/>
      <c r="F37" s="2" t="n"/>
      <c r="G37" s="4" t="n"/>
      <c r="H37" s="5" t="n"/>
      <c r="I37" s="6" t="n"/>
      <c r="J37" s="7">
        <f>IF(H37="","",H37*I37)</f>
        <v/>
      </c>
      <c r="K37" s="7">
        <f>IF(H37="","",H37+J37)</f>
        <v/>
      </c>
      <c r="L37" s="2" t="n"/>
      <c r="M37" s="8">
        <f>IF(C37="","",IFERROR(VLOOKUP(C37,'Configuración'!$A$5:$D$14,4,FALSE),0))</f>
        <v/>
      </c>
      <c r="N37" s="7">
        <f>IF(OR(H37="",M37=""),"",H37*M37)</f>
        <v/>
      </c>
      <c r="O37" s="7">
        <f>IF(C37="","",IFERROR(VLOOKUP(C37,'Configuración'!$A$5:$D$14,3,FALSE),0))</f>
        <v/>
      </c>
      <c r="P37" s="8">
        <f>IF(OR(H37="",O37=""),"",IFERROR(H37/O37,0))</f>
        <v/>
      </c>
      <c r="Q37" s="7">
        <f>IF(P37="","",IF(P37&gt;=1,O37*0.02,0))</f>
        <v/>
      </c>
      <c r="R37" s="7">
        <f>IF(N37="","",N37+Q37)</f>
        <v/>
      </c>
      <c r="S37" s="4" t="n"/>
    </row>
    <row r="38" ht="22" customHeight="1">
      <c r="A38" s="2" t="n"/>
      <c r="B38" s="3" t="n"/>
      <c r="C38" s="2" t="n"/>
      <c r="D38" s="2" t="n"/>
      <c r="E38" s="4" t="n"/>
      <c r="F38" s="2" t="n"/>
      <c r="G38" s="4" t="n"/>
      <c r="H38" s="5" t="n"/>
      <c r="I38" s="6" t="n"/>
      <c r="J38" s="7">
        <f>IF(H38="","",H38*I38)</f>
        <v/>
      </c>
      <c r="K38" s="7">
        <f>IF(H38="","",H38+J38)</f>
        <v/>
      </c>
      <c r="L38" s="2" t="n"/>
      <c r="M38" s="8">
        <f>IF(C38="","",IFERROR(VLOOKUP(C38,'Configuración'!$A$5:$D$14,4,FALSE),0))</f>
        <v/>
      </c>
      <c r="N38" s="7">
        <f>IF(OR(H38="",M38=""),"",H38*M38)</f>
        <v/>
      </c>
      <c r="O38" s="7">
        <f>IF(C38="","",IFERROR(VLOOKUP(C38,'Configuración'!$A$5:$D$14,3,FALSE),0))</f>
        <v/>
      </c>
      <c r="P38" s="8">
        <f>IF(OR(H38="",O38=""),"",IFERROR(H38/O38,0))</f>
        <v/>
      </c>
      <c r="Q38" s="7">
        <f>IF(P38="","",IF(P38&gt;=1,O38*0.02,0))</f>
        <v/>
      </c>
      <c r="R38" s="7">
        <f>IF(N38="","",N38+Q38)</f>
        <v/>
      </c>
      <c r="S38" s="4" t="n"/>
    </row>
    <row r="39" ht="22" customHeight="1">
      <c r="A39" s="2" t="n"/>
      <c r="B39" s="3" t="n"/>
      <c r="C39" s="2" t="n"/>
      <c r="D39" s="2" t="n"/>
      <c r="E39" s="4" t="n"/>
      <c r="F39" s="2" t="n"/>
      <c r="G39" s="4" t="n"/>
      <c r="H39" s="5" t="n"/>
      <c r="I39" s="6" t="n"/>
      <c r="J39" s="7">
        <f>IF(H39="","",H39*I39)</f>
        <v/>
      </c>
      <c r="K39" s="7">
        <f>IF(H39="","",H39+J39)</f>
        <v/>
      </c>
      <c r="L39" s="2" t="n"/>
      <c r="M39" s="8">
        <f>IF(C39="","",IFERROR(VLOOKUP(C39,'Configuración'!$A$5:$D$14,4,FALSE),0))</f>
        <v/>
      </c>
      <c r="N39" s="7">
        <f>IF(OR(H39="",M39=""),"",H39*M39)</f>
        <v/>
      </c>
      <c r="O39" s="7">
        <f>IF(C39="","",IFERROR(VLOOKUP(C39,'Configuración'!$A$5:$D$14,3,FALSE),0))</f>
        <v/>
      </c>
      <c r="P39" s="8">
        <f>IF(OR(H39="",O39=""),"",IFERROR(H39/O39,0))</f>
        <v/>
      </c>
      <c r="Q39" s="7">
        <f>IF(P39="","",IF(P39&gt;=1,O39*0.02,0))</f>
        <v/>
      </c>
      <c r="R39" s="7">
        <f>IF(N39="","",N39+Q39)</f>
        <v/>
      </c>
      <c r="S39" s="4" t="n"/>
    </row>
    <row r="40" ht="22" customHeight="1">
      <c r="A40" s="2" t="n"/>
      <c r="B40" s="3" t="n"/>
      <c r="C40" s="2" t="n"/>
      <c r="D40" s="2" t="n"/>
      <c r="E40" s="4" t="n"/>
      <c r="F40" s="2" t="n"/>
      <c r="G40" s="4" t="n"/>
      <c r="H40" s="5" t="n"/>
      <c r="I40" s="6" t="n"/>
      <c r="J40" s="7">
        <f>IF(H40="","",H40*I40)</f>
        <v/>
      </c>
      <c r="K40" s="7">
        <f>IF(H40="","",H40+J40)</f>
        <v/>
      </c>
      <c r="L40" s="2" t="n"/>
      <c r="M40" s="8">
        <f>IF(C40="","",IFERROR(VLOOKUP(C40,'Configuración'!$A$5:$D$14,4,FALSE),0))</f>
        <v/>
      </c>
      <c r="N40" s="7">
        <f>IF(OR(H40="",M40=""),"",H40*M40)</f>
        <v/>
      </c>
      <c r="O40" s="7">
        <f>IF(C40="","",IFERROR(VLOOKUP(C40,'Configuración'!$A$5:$D$14,3,FALSE),0))</f>
        <v/>
      </c>
      <c r="P40" s="8">
        <f>IF(OR(H40="",O40=""),"",IFERROR(H40/O40,0))</f>
        <v/>
      </c>
      <c r="Q40" s="7">
        <f>IF(P40="","",IF(P40&gt;=1,O40*0.02,0))</f>
        <v/>
      </c>
      <c r="R40" s="7">
        <f>IF(N40="","",N40+Q40)</f>
        <v/>
      </c>
      <c r="S40" s="4" t="n"/>
    </row>
    <row r="41" ht="22" customHeight="1">
      <c r="A41" s="2" t="n"/>
      <c r="B41" s="3" t="n"/>
      <c r="C41" s="2" t="n"/>
      <c r="D41" s="2" t="n"/>
      <c r="E41" s="4" t="n"/>
      <c r="F41" s="2" t="n"/>
      <c r="G41" s="4" t="n"/>
      <c r="H41" s="5" t="n"/>
      <c r="I41" s="6" t="n"/>
      <c r="J41" s="7">
        <f>IF(H41="","",H41*I41)</f>
        <v/>
      </c>
      <c r="K41" s="7">
        <f>IF(H41="","",H41+J41)</f>
        <v/>
      </c>
      <c r="L41" s="2" t="n"/>
      <c r="M41" s="8">
        <f>IF(C41="","",IFERROR(VLOOKUP(C41,'Configuración'!$A$5:$D$14,4,FALSE),0))</f>
        <v/>
      </c>
      <c r="N41" s="7">
        <f>IF(OR(H41="",M41=""),"",H41*M41)</f>
        <v/>
      </c>
      <c r="O41" s="7">
        <f>IF(C41="","",IFERROR(VLOOKUP(C41,'Configuración'!$A$5:$D$14,3,FALSE),0))</f>
        <v/>
      </c>
      <c r="P41" s="8">
        <f>IF(OR(H41="",O41=""),"",IFERROR(H41/O41,0))</f>
        <v/>
      </c>
      <c r="Q41" s="7">
        <f>IF(P41="","",IF(P41&gt;=1,O41*0.02,0))</f>
        <v/>
      </c>
      <c r="R41" s="7">
        <f>IF(N41="","",N41+Q41)</f>
        <v/>
      </c>
      <c r="S41" s="4" t="n"/>
    </row>
    <row r="42" ht="22" customHeight="1">
      <c r="A42" s="2" t="n"/>
      <c r="B42" s="3" t="n"/>
      <c r="C42" s="2" t="n"/>
      <c r="D42" s="2" t="n"/>
      <c r="E42" s="4" t="n"/>
      <c r="F42" s="2" t="n"/>
      <c r="G42" s="4" t="n"/>
      <c r="H42" s="5" t="n"/>
      <c r="I42" s="6" t="n"/>
      <c r="J42" s="7">
        <f>IF(H42="","",H42*I42)</f>
        <v/>
      </c>
      <c r="K42" s="7">
        <f>IF(H42="","",H42+J42)</f>
        <v/>
      </c>
      <c r="L42" s="2" t="n"/>
      <c r="M42" s="8">
        <f>IF(C42="","",IFERROR(VLOOKUP(C42,'Configuración'!$A$5:$D$14,4,FALSE),0))</f>
        <v/>
      </c>
      <c r="N42" s="7">
        <f>IF(OR(H42="",M42=""),"",H42*M42)</f>
        <v/>
      </c>
      <c r="O42" s="7">
        <f>IF(C42="","",IFERROR(VLOOKUP(C42,'Configuración'!$A$5:$D$14,3,FALSE),0))</f>
        <v/>
      </c>
      <c r="P42" s="8">
        <f>IF(OR(H42="",O42=""),"",IFERROR(H42/O42,0))</f>
        <v/>
      </c>
      <c r="Q42" s="7">
        <f>IF(P42="","",IF(P42&gt;=1,O42*0.02,0))</f>
        <v/>
      </c>
      <c r="R42" s="7">
        <f>IF(N42="","",N42+Q42)</f>
        <v/>
      </c>
      <c r="S42" s="4" t="n"/>
    </row>
    <row r="43" ht="22" customHeight="1">
      <c r="A43" s="2" t="n"/>
      <c r="B43" s="3" t="n"/>
      <c r="C43" s="2" t="n"/>
      <c r="D43" s="2" t="n"/>
      <c r="E43" s="4" t="n"/>
      <c r="F43" s="2" t="n"/>
      <c r="G43" s="4" t="n"/>
      <c r="H43" s="5" t="n"/>
      <c r="I43" s="6" t="n"/>
      <c r="J43" s="7">
        <f>IF(H43="","",H43*I43)</f>
        <v/>
      </c>
      <c r="K43" s="7">
        <f>IF(H43="","",H43+J43)</f>
        <v/>
      </c>
      <c r="L43" s="2" t="n"/>
      <c r="M43" s="8">
        <f>IF(C43="","",IFERROR(VLOOKUP(C43,'Configuración'!$A$5:$D$14,4,FALSE),0))</f>
        <v/>
      </c>
      <c r="N43" s="7">
        <f>IF(OR(H43="",M43=""),"",H43*M43)</f>
        <v/>
      </c>
      <c r="O43" s="7">
        <f>IF(C43="","",IFERROR(VLOOKUP(C43,'Configuración'!$A$5:$D$14,3,FALSE),0))</f>
        <v/>
      </c>
      <c r="P43" s="8">
        <f>IF(OR(H43="",O43=""),"",IFERROR(H43/O43,0))</f>
        <v/>
      </c>
      <c r="Q43" s="7">
        <f>IF(P43="","",IF(P43&gt;=1,O43*0.02,0))</f>
        <v/>
      </c>
      <c r="R43" s="7">
        <f>IF(N43="","",N43+Q43)</f>
        <v/>
      </c>
      <c r="S43" s="4" t="n"/>
    </row>
    <row r="44" ht="22" customHeight="1">
      <c r="A44" s="2" t="n"/>
      <c r="B44" s="3" t="n"/>
      <c r="C44" s="2" t="n"/>
      <c r="D44" s="2" t="n"/>
      <c r="E44" s="4" t="n"/>
      <c r="F44" s="2" t="n"/>
      <c r="G44" s="4" t="n"/>
      <c r="H44" s="5" t="n"/>
      <c r="I44" s="6" t="n"/>
      <c r="J44" s="7">
        <f>IF(H44="","",H44*I44)</f>
        <v/>
      </c>
      <c r="K44" s="7">
        <f>IF(H44="","",H44+J44)</f>
        <v/>
      </c>
      <c r="L44" s="2" t="n"/>
      <c r="M44" s="8">
        <f>IF(C44="","",IFERROR(VLOOKUP(C44,'Configuración'!$A$5:$D$14,4,FALSE),0))</f>
        <v/>
      </c>
      <c r="N44" s="7">
        <f>IF(OR(H44="",M44=""),"",H44*M44)</f>
        <v/>
      </c>
      <c r="O44" s="7">
        <f>IF(C44="","",IFERROR(VLOOKUP(C44,'Configuración'!$A$5:$D$14,3,FALSE),0))</f>
        <v/>
      </c>
      <c r="P44" s="8">
        <f>IF(OR(H44="",O44=""),"",IFERROR(H44/O44,0))</f>
        <v/>
      </c>
      <c r="Q44" s="7">
        <f>IF(P44="","",IF(P44&gt;=1,O44*0.02,0))</f>
        <v/>
      </c>
      <c r="R44" s="7">
        <f>IF(N44="","",N44+Q44)</f>
        <v/>
      </c>
      <c r="S44" s="4" t="n"/>
    </row>
    <row r="45" ht="22" customHeight="1">
      <c r="A45" s="2" t="n"/>
      <c r="B45" s="3" t="n"/>
      <c r="C45" s="2" t="n"/>
      <c r="D45" s="2" t="n"/>
      <c r="E45" s="4" t="n"/>
      <c r="F45" s="2" t="n"/>
      <c r="G45" s="4" t="n"/>
      <c r="H45" s="5" t="n"/>
      <c r="I45" s="6" t="n"/>
      <c r="J45" s="7">
        <f>IF(H45="","",H45*I45)</f>
        <v/>
      </c>
      <c r="K45" s="7">
        <f>IF(H45="","",H45+J45)</f>
        <v/>
      </c>
      <c r="L45" s="2" t="n"/>
      <c r="M45" s="8">
        <f>IF(C45="","",IFERROR(VLOOKUP(C45,'Configuración'!$A$5:$D$14,4,FALSE),0))</f>
        <v/>
      </c>
      <c r="N45" s="7">
        <f>IF(OR(H45="",M45=""),"",H45*M45)</f>
        <v/>
      </c>
      <c r="O45" s="7">
        <f>IF(C45="","",IFERROR(VLOOKUP(C45,'Configuración'!$A$5:$D$14,3,FALSE),0))</f>
        <v/>
      </c>
      <c r="P45" s="8">
        <f>IF(OR(H45="",O45=""),"",IFERROR(H45/O45,0))</f>
        <v/>
      </c>
      <c r="Q45" s="7">
        <f>IF(P45="","",IF(P45&gt;=1,O45*0.02,0))</f>
        <v/>
      </c>
      <c r="R45" s="7">
        <f>IF(N45="","",N45+Q45)</f>
        <v/>
      </c>
      <c r="S45" s="4" t="n"/>
    </row>
    <row r="46" ht="22" customHeight="1">
      <c r="A46" s="2" t="n"/>
      <c r="B46" s="3" t="n"/>
      <c r="C46" s="2" t="n"/>
      <c r="D46" s="2" t="n"/>
      <c r="E46" s="4" t="n"/>
      <c r="F46" s="2" t="n"/>
      <c r="G46" s="4" t="n"/>
      <c r="H46" s="5" t="n"/>
      <c r="I46" s="6" t="n"/>
      <c r="J46" s="7">
        <f>IF(H46="","",H46*I46)</f>
        <v/>
      </c>
      <c r="K46" s="7">
        <f>IF(H46="","",H46+J46)</f>
        <v/>
      </c>
      <c r="L46" s="2" t="n"/>
      <c r="M46" s="8">
        <f>IF(C46="","",IFERROR(VLOOKUP(C46,'Configuración'!$A$5:$D$14,4,FALSE),0))</f>
        <v/>
      </c>
      <c r="N46" s="7">
        <f>IF(OR(H46="",M46=""),"",H46*M46)</f>
        <v/>
      </c>
      <c r="O46" s="7">
        <f>IF(C46="","",IFERROR(VLOOKUP(C46,'Configuración'!$A$5:$D$14,3,FALSE),0))</f>
        <v/>
      </c>
      <c r="P46" s="8">
        <f>IF(OR(H46="",O46=""),"",IFERROR(H46/O46,0))</f>
        <v/>
      </c>
      <c r="Q46" s="7">
        <f>IF(P46="","",IF(P46&gt;=1,O46*0.02,0))</f>
        <v/>
      </c>
      <c r="R46" s="7">
        <f>IF(N46="","",N46+Q46)</f>
        <v/>
      </c>
      <c r="S46" s="4" t="n"/>
    </row>
    <row r="47" ht="22" customHeight="1">
      <c r="A47" s="2" t="n"/>
      <c r="B47" s="3" t="n"/>
      <c r="C47" s="2" t="n"/>
      <c r="D47" s="2" t="n"/>
      <c r="E47" s="4" t="n"/>
      <c r="F47" s="2" t="n"/>
      <c r="G47" s="4" t="n"/>
      <c r="H47" s="5" t="n"/>
      <c r="I47" s="6" t="n"/>
      <c r="J47" s="7">
        <f>IF(H47="","",H47*I47)</f>
        <v/>
      </c>
      <c r="K47" s="7">
        <f>IF(H47="","",H47+J47)</f>
        <v/>
      </c>
      <c r="L47" s="2" t="n"/>
      <c r="M47" s="8">
        <f>IF(C47="","",IFERROR(VLOOKUP(C47,'Configuración'!$A$5:$D$14,4,FALSE),0))</f>
        <v/>
      </c>
      <c r="N47" s="7">
        <f>IF(OR(H47="",M47=""),"",H47*M47)</f>
        <v/>
      </c>
      <c r="O47" s="7">
        <f>IF(C47="","",IFERROR(VLOOKUP(C47,'Configuración'!$A$5:$D$14,3,FALSE),0))</f>
        <v/>
      </c>
      <c r="P47" s="8">
        <f>IF(OR(H47="",O47=""),"",IFERROR(H47/O47,0))</f>
        <v/>
      </c>
      <c r="Q47" s="7">
        <f>IF(P47="","",IF(P47&gt;=1,O47*0.02,0))</f>
        <v/>
      </c>
      <c r="R47" s="7">
        <f>IF(N47="","",N47+Q47)</f>
        <v/>
      </c>
      <c r="S47" s="4" t="n"/>
    </row>
    <row r="48" ht="22" customHeight="1">
      <c r="A48" s="2" t="n"/>
      <c r="B48" s="3" t="n"/>
      <c r="C48" s="2" t="n"/>
      <c r="D48" s="2" t="n"/>
      <c r="E48" s="4" t="n"/>
      <c r="F48" s="2" t="n"/>
      <c r="G48" s="4" t="n"/>
      <c r="H48" s="5" t="n"/>
      <c r="I48" s="6" t="n"/>
      <c r="J48" s="7">
        <f>IF(H48="","",H48*I48)</f>
        <v/>
      </c>
      <c r="K48" s="7">
        <f>IF(H48="","",H48+J48)</f>
        <v/>
      </c>
      <c r="L48" s="2" t="n"/>
      <c r="M48" s="8">
        <f>IF(C48="","",IFERROR(VLOOKUP(C48,'Configuración'!$A$5:$D$14,4,FALSE),0))</f>
        <v/>
      </c>
      <c r="N48" s="7">
        <f>IF(OR(H48="",M48=""),"",H48*M48)</f>
        <v/>
      </c>
      <c r="O48" s="7">
        <f>IF(C48="","",IFERROR(VLOOKUP(C48,'Configuración'!$A$5:$D$14,3,FALSE),0))</f>
        <v/>
      </c>
      <c r="P48" s="8">
        <f>IF(OR(H48="",O48=""),"",IFERROR(H48/O48,0))</f>
        <v/>
      </c>
      <c r="Q48" s="7">
        <f>IF(P48="","",IF(P48&gt;=1,O48*0.02,0))</f>
        <v/>
      </c>
      <c r="R48" s="7">
        <f>IF(N48="","",N48+Q48)</f>
        <v/>
      </c>
      <c r="S48" s="4" t="n"/>
    </row>
    <row r="49" ht="22" customHeight="1">
      <c r="A49" s="2" t="n"/>
      <c r="B49" s="3" t="n"/>
      <c r="C49" s="2" t="n"/>
      <c r="D49" s="2" t="n"/>
      <c r="E49" s="4" t="n"/>
      <c r="F49" s="2" t="n"/>
      <c r="G49" s="4" t="n"/>
      <c r="H49" s="5" t="n"/>
      <c r="I49" s="6" t="n"/>
      <c r="J49" s="7">
        <f>IF(H49="","",H49*I49)</f>
        <v/>
      </c>
      <c r="K49" s="7">
        <f>IF(H49="","",H49+J49)</f>
        <v/>
      </c>
      <c r="L49" s="2" t="n"/>
      <c r="M49" s="8">
        <f>IF(C49="","",IFERROR(VLOOKUP(C49,'Configuración'!$A$5:$D$14,4,FALSE),0))</f>
        <v/>
      </c>
      <c r="N49" s="7">
        <f>IF(OR(H49="",M49=""),"",H49*M49)</f>
        <v/>
      </c>
      <c r="O49" s="7">
        <f>IF(C49="","",IFERROR(VLOOKUP(C49,'Configuración'!$A$5:$D$14,3,FALSE),0))</f>
        <v/>
      </c>
      <c r="P49" s="8">
        <f>IF(OR(H49="",O49=""),"",IFERROR(H49/O49,0))</f>
        <v/>
      </c>
      <c r="Q49" s="7">
        <f>IF(P49="","",IF(P49&gt;=1,O49*0.02,0))</f>
        <v/>
      </c>
      <c r="R49" s="7">
        <f>IF(N49="","",N49+Q49)</f>
        <v/>
      </c>
      <c r="S49" s="4" t="n"/>
    </row>
    <row r="50" ht="22" customHeight="1">
      <c r="A50" s="2" t="n"/>
      <c r="B50" s="3" t="n"/>
      <c r="C50" s="2" t="n"/>
      <c r="D50" s="2" t="n"/>
      <c r="E50" s="4" t="n"/>
      <c r="F50" s="2" t="n"/>
      <c r="G50" s="4" t="n"/>
      <c r="H50" s="5" t="n"/>
      <c r="I50" s="6" t="n"/>
      <c r="J50" s="7">
        <f>IF(H50="","",H50*I50)</f>
        <v/>
      </c>
      <c r="K50" s="7">
        <f>IF(H50="","",H50+J50)</f>
        <v/>
      </c>
      <c r="L50" s="2" t="n"/>
      <c r="M50" s="8">
        <f>IF(C50="","",IFERROR(VLOOKUP(C50,'Configuración'!$A$5:$D$14,4,FALSE),0))</f>
        <v/>
      </c>
      <c r="N50" s="7">
        <f>IF(OR(H50="",M50=""),"",H50*M50)</f>
        <v/>
      </c>
      <c r="O50" s="7">
        <f>IF(C50="","",IFERROR(VLOOKUP(C50,'Configuración'!$A$5:$D$14,3,FALSE),0))</f>
        <v/>
      </c>
      <c r="P50" s="8">
        <f>IF(OR(H50="",O50=""),"",IFERROR(H50/O50,0))</f>
        <v/>
      </c>
      <c r="Q50" s="7">
        <f>IF(P50="","",IF(P50&gt;=1,O50*0.02,0))</f>
        <v/>
      </c>
      <c r="R50" s="7">
        <f>IF(N50="","",N50+Q50)</f>
        <v/>
      </c>
      <c r="S50" s="4" t="n"/>
    </row>
    <row r="51" ht="22" customHeight="1">
      <c r="A51" s="2" t="n"/>
      <c r="B51" s="3" t="n"/>
      <c r="C51" s="2" t="n"/>
      <c r="D51" s="2" t="n"/>
      <c r="E51" s="4" t="n"/>
      <c r="F51" s="2" t="n"/>
      <c r="G51" s="4" t="n"/>
      <c r="H51" s="5" t="n"/>
      <c r="I51" s="6" t="n"/>
      <c r="J51" s="7">
        <f>IF(H51="","",H51*I51)</f>
        <v/>
      </c>
      <c r="K51" s="7">
        <f>IF(H51="","",H51+J51)</f>
        <v/>
      </c>
      <c r="L51" s="2" t="n"/>
      <c r="M51" s="8">
        <f>IF(C51="","",IFERROR(VLOOKUP(C51,'Configuración'!$A$5:$D$14,4,FALSE),0))</f>
        <v/>
      </c>
      <c r="N51" s="7">
        <f>IF(OR(H51="",M51=""),"",H51*M51)</f>
        <v/>
      </c>
      <c r="O51" s="7">
        <f>IF(C51="","",IFERROR(VLOOKUP(C51,'Configuración'!$A$5:$D$14,3,FALSE),0))</f>
        <v/>
      </c>
      <c r="P51" s="8">
        <f>IF(OR(H51="",O51=""),"",IFERROR(H51/O51,0))</f>
        <v/>
      </c>
      <c r="Q51" s="7">
        <f>IF(P51="","",IF(P51&gt;=1,O51*0.02,0))</f>
        <v/>
      </c>
      <c r="R51" s="7">
        <f>IF(N51="","",N51+Q51)</f>
        <v/>
      </c>
      <c r="S51" s="4" t="n"/>
    </row>
    <row r="52" ht="22" customHeight="1">
      <c r="A52" s="2" t="n"/>
      <c r="B52" s="3" t="n"/>
      <c r="C52" s="2" t="n"/>
      <c r="D52" s="2" t="n"/>
      <c r="E52" s="4" t="n"/>
      <c r="F52" s="2" t="n"/>
      <c r="G52" s="4" t="n"/>
      <c r="H52" s="5" t="n"/>
      <c r="I52" s="6" t="n"/>
      <c r="J52" s="7">
        <f>IF(H52="","",H52*I52)</f>
        <v/>
      </c>
      <c r="K52" s="7">
        <f>IF(H52="","",H52+J52)</f>
        <v/>
      </c>
      <c r="L52" s="2" t="n"/>
      <c r="M52" s="8">
        <f>IF(C52="","",IFERROR(VLOOKUP(C52,'Configuración'!$A$5:$D$14,4,FALSE),0))</f>
        <v/>
      </c>
      <c r="N52" s="7">
        <f>IF(OR(H52="",M52=""),"",H52*M52)</f>
        <v/>
      </c>
      <c r="O52" s="7">
        <f>IF(C52="","",IFERROR(VLOOKUP(C52,'Configuración'!$A$5:$D$14,3,FALSE),0))</f>
        <v/>
      </c>
      <c r="P52" s="8">
        <f>IF(OR(H52="",O52=""),"",IFERROR(H52/O52,0))</f>
        <v/>
      </c>
      <c r="Q52" s="7">
        <f>IF(P52="","",IF(P52&gt;=1,O52*0.02,0))</f>
        <v/>
      </c>
      <c r="R52" s="7">
        <f>IF(N52="","",N52+Q52)</f>
        <v/>
      </c>
      <c r="S52" s="4" t="n"/>
    </row>
    <row r="53" ht="22" customHeight="1">
      <c r="A53" s="2" t="n"/>
      <c r="B53" s="3" t="n"/>
      <c r="C53" s="2" t="n"/>
      <c r="D53" s="2" t="n"/>
      <c r="E53" s="4" t="n"/>
      <c r="F53" s="2" t="n"/>
      <c r="G53" s="4" t="n"/>
      <c r="H53" s="5" t="n"/>
      <c r="I53" s="6" t="n"/>
      <c r="J53" s="7">
        <f>IF(H53="","",H53*I53)</f>
        <v/>
      </c>
      <c r="K53" s="7">
        <f>IF(H53="","",H53+J53)</f>
        <v/>
      </c>
      <c r="L53" s="2" t="n"/>
      <c r="M53" s="8">
        <f>IF(C53="","",IFERROR(VLOOKUP(C53,'Configuración'!$A$5:$D$14,4,FALSE),0))</f>
        <v/>
      </c>
      <c r="N53" s="7">
        <f>IF(OR(H53="",M53=""),"",H53*M53)</f>
        <v/>
      </c>
      <c r="O53" s="7">
        <f>IF(C53="","",IFERROR(VLOOKUP(C53,'Configuración'!$A$5:$D$14,3,FALSE),0))</f>
        <v/>
      </c>
      <c r="P53" s="8">
        <f>IF(OR(H53="",O53=""),"",IFERROR(H53/O53,0))</f>
        <v/>
      </c>
      <c r="Q53" s="7">
        <f>IF(P53="","",IF(P53&gt;=1,O53*0.02,0))</f>
        <v/>
      </c>
      <c r="R53" s="7">
        <f>IF(N53="","",N53+Q53)</f>
        <v/>
      </c>
      <c r="S53" s="4" t="n"/>
    </row>
    <row r="54" ht="22" customHeight="1">
      <c r="A54" s="2" t="n"/>
      <c r="B54" s="3" t="n"/>
      <c r="C54" s="2" t="n"/>
      <c r="D54" s="2" t="n"/>
      <c r="E54" s="4" t="n"/>
      <c r="F54" s="2" t="n"/>
      <c r="G54" s="4" t="n"/>
      <c r="H54" s="5" t="n"/>
      <c r="I54" s="6" t="n"/>
      <c r="J54" s="7">
        <f>IF(H54="","",H54*I54)</f>
        <v/>
      </c>
      <c r="K54" s="7">
        <f>IF(H54="","",H54+J54)</f>
        <v/>
      </c>
      <c r="L54" s="2" t="n"/>
      <c r="M54" s="8">
        <f>IF(C54="","",IFERROR(VLOOKUP(C54,'Configuración'!$A$5:$D$14,4,FALSE),0))</f>
        <v/>
      </c>
      <c r="N54" s="7">
        <f>IF(OR(H54="",M54=""),"",H54*M54)</f>
        <v/>
      </c>
      <c r="O54" s="7">
        <f>IF(C54="","",IFERROR(VLOOKUP(C54,'Configuración'!$A$5:$D$14,3,FALSE),0))</f>
        <v/>
      </c>
      <c r="P54" s="8">
        <f>IF(OR(H54="",O54=""),"",IFERROR(H54/O54,0))</f>
        <v/>
      </c>
      <c r="Q54" s="7">
        <f>IF(P54="","",IF(P54&gt;=1,O54*0.02,0))</f>
        <v/>
      </c>
      <c r="R54" s="7">
        <f>IF(N54="","",N54+Q54)</f>
        <v/>
      </c>
      <c r="S54" s="4" t="n"/>
    </row>
    <row r="55" ht="22" customHeight="1">
      <c r="A55" s="2" t="n"/>
      <c r="B55" s="3" t="n"/>
      <c r="C55" s="2" t="n"/>
      <c r="D55" s="2" t="n"/>
      <c r="E55" s="4" t="n"/>
      <c r="F55" s="2" t="n"/>
      <c r="G55" s="4" t="n"/>
      <c r="H55" s="5" t="n"/>
      <c r="I55" s="6" t="n"/>
      <c r="J55" s="7">
        <f>IF(H55="","",H55*I55)</f>
        <v/>
      </c>
      <c r="K55" s="7">
        <f>IF(H55="","",H55+J55)</f>
        <v/>
      </c>
      <c r="L55" s="2" t="n"/>
      <c r="M55" s="8">
        <f>IF(C55="","",IFERROR(VLOOKUP(C55,'Configuración'!$A$5:$D$14,4,FALSE),0))</f>
        <v/>
      </c>
      <c r="N55" s="7">
        <f>IF(OR(H55="",M55=""),"",H55*M55)</f>
        <v/>
      </c>
      <c r="O55" s="7">
        <f>IF(C55="","",IFERROR(VLOOKUP(C55,'Configuración'!$A$5:$D$14,3,FALSE),0))</f>
        <v/>
      </c>
      <c r="P55" s="8">
        <f>IF(OR(H55="",O55=""),"",IFERROR(H55/O55,0))</f>
        <v/>
      </c>
      <c r="Q55" s="7">
        <f>IF(P55="","",IF(P55&gt;=1,O55*0.02,0))</f>
        <v/>
      </c>
      <c r="R55" s="7">
        <f>IF(N55="","",N55+Q55)</f>
        <v/>
      </c>
      <c r="S55" s="4" t="n"/>
    </row>
    <row r="56" ht="22" customHeight="1">
      <c r="A56" s="2" t="n"/>
      <c r="B56" s="3" t="n"/>
      <c r="C56" s="2" t="n"/>
      <c r="D56" s="2" t="n"/>
      <c r="E56" s="4" t="n"/>
      <c r="F56" s="2" t="n"/>
      <c r="G56" s="4" t="n"/>
      <c r="H56" s="5" t="n"/>
      <c r="I56" s="6" t="n"/>
      <c r="J56" s="7">
        <f>IF(H56="","",H56*I56)</f>
        <v/>
      </c>
      <c r="K56" s="7">
        <f>IF(H56="","",H56+J56)</f>
        <v/>
      </c>
      <c r="L56" s="2" t="n"/>
      <c r="M56" s="8">
        <f>IF(C56="","",IFERROR(VLOOKUP(C56,'Configuración'!$A$5:$D$14,4,FALSE),0))</f>
        <v/>
      </c>
      <c r="N56" s="7">
        <f>IF(OR(H56="",M56=""),"",H56*M56)</f>
        <v/>
      </c>
      <c r="O56" s="7">
        <f>IF(C56="","",IFERROR(VLOOKUP(C56,'Configuración'!$A$5:$D$14,3,FALSE),0))</f>
        <v/>
      </c>
      <c r="P56" s="8">
        <f>IF(OR(H56="",O56=""),"",IFERROR(H56/O56,0))</f>
        <v/>
      </c>
      <c r="Q56" s="7">
        <f>IF(P56="","",IF(P56&gt;=1,O56*0.02,0))</f>
        <v/>
      </c>
      <c r="R56" s="7">
        <f>IF(N56="","",N56+Q56)</f>
        <v/>
      </c>
      <c r="S56" s="4" t="n"/>
    </row>
    <row r="57" ht="22" customHeight="1">
      <c r="A57" s="2" t="n"/>
      <c r="B57" s="3" t="n"/>
      <c r="C57" s="2" t="n"/>
      <c r="D57" s="2" t="n"/>
      <c r="E57" s="4" t="n"/>
      <c r="F57" s="2" t="n"/>
      <c r="G57" s="4" t="n"/>
      <c r="H57" s="5" t="n"/>
      <c r="I57" s="6" t="n"/>
      <c r="J57" s="7">
        <f>IF(H57="","",H57*I57)</f>
        <v/>
      </c>
      <c r="K57" s="7">
        <f>IF(H57="","",H57+J57)</f>
        <v/>
      </c>
      <c r="L57" s="2" t="n"/>
      <c r="M57" s="8">
        <f>IF(C57="","",IFERROR(VLOOKUP(C57,'Configuración'!$A$5:$D$14,4,FALSE),0))</f>
        <v/>
      </c>
      <c r="N57" s="7">
        <f>IF(OR(H57="",M57=""),"",H57*M57)</f>
        <v/>
      </c>
      <c r="O57" s="7">
        <f>IF(C57="","",IFERROR(VLOOKUP(C57,'Configuración'!$A$5:$D$14,3,FALSE),0))</f>
        <v/>
      </c>
      <c r="P57" s="8">
        <f>IF(OR(H57="",O57=""),"",IFERROR(H57/O57,0))</f>
        <v/>
      </c>
      <c r="Q57" s="7">
        <f>IF(P57="","",IF(P57&gt;=1,O57*0.02,0))</f>
        <v/>
      </c>
      <c r="R57" s="7">
        <f>IF(N57="","",N57+Q57)</f>
        <v/>
      </c>
      <c r="S57" s="4" t="n"/>
    </row>
    <row r="58" ht="22" customHeight="1">
      <c r="A58" s="2" t="n"/>
      <c r="B58" s="3" t="n"/>
      <c r="C58" s="2" t="n"/>
      <c r="D58" s="2" t="n"/>
      <c r="E58" s="4" t="n"/>
      <c r="F58" s="2" t="n"/>
      <c r="G58" s="4" t="n"/>
      <c r="H58" s="5" t="n"/>
      <c r="I58" s="6" t="n"/>
      <c r="J58" s="7">
        <f>IF(H58="","",H58*I58)</f>
        <v/>
      </c>
      <c r="K58" s="7">
        <f>IF(H58="","",H58+J58)</f>
        <v/>
      </c>
      <c r="L58" s="2" t="n"/>
      <c r="M58" s="8">
        <f>IF(C58="","",IFERROR(VLOOKUP(C58,'Configuración'!$A$5:$D$14,4,FALSE),0))</f>
        <v/>
      </c>
      <c r="N58" s="7">
        <f>IF(OR(H58="",M58=""),"",H58*M58)</f>
        <v/>
      </c>
      <c r="O58" s="7">
        <f>IF(C58="","",IFERROR(VLOOKUP(C58,'Configuración'!$A$5:$D$14,3,FALSE),0))</f>
        <v/>
      </c>
      <c r="P58" s="8">
        <f>IF(OR(H58="",O58=""),"",IFERROR(H58/O58,0))</f>
        <v/>
      </c>
      <c r="Q58" s="7">
        <f>IF(P58="","",IF(P58&gt;=1,O58*0.02,0))</f>
        <v/>
      </c>
      <c r="R58" s="7">
        <f>IF(N58="","",N58+Q58)</f>
        <v/>
      </c>
      <c r="S58" s="4" t="n"/>
    </row>
    <row r="59" ht="22" customHeight="1">
      <c r="A59" s="2" t="n"/>
      <c r="B59" s="3" t="n"/>
      <c r="C59" s="2" t="n"/>
      <c r="D59" s="2" t="n"/>
      <c r="E59" s="4" t="n"/>
      <c r="F59" s="2" t="n"/>
      <c r="G59" s="4" t="n"/>
      <c r="H59" s="5" t="n"/>
      <c r="I59" s="6" t="n"/>
      <c r="J59" s="7">
        <f>IF(H59="","",H59*I59)</f>
        <v/>
      </c>
      <c r="K59" s="7">
        <f>IF(H59="","",H59+J59)</f>
        <v/>
      </c>
      <c r="L59" s="2" t="n"/>
      <c r="M59" s="8">
        <f>IF(C59="","",IFERROR(VLOOKUP(C59,'Configuración'!$A$5:$D$14,4,FALSE),0))</f>
        <v/>
      </c>
      <c r="N59" s="7">
        <f>IF(OR(H59="",M59=""),"",H59*M59)</f>
        <v/>
      </c>
      <c r="O59" s="7">
        <f>IF(C59="","",IFERROR(VLOOKUP(C59,'Configuración'!$A$5:$D$14,3,FALSE),0))</f>
        <v/>
      </c>
      <c r="P59" s="8">
        <f>IF(OR(H59="",O59=""),"",IFERROR(H59/O59,0))</f>
        <v/>
      </c>
      <c r="Q59" s="7">
        <f>IF(P59="","",IF(P59&gt;=1,O59*0.02,0))</f>
        <v/>
      </c>
      <c r="R59" s="7">
        <f>IF(N59="","",N59+Q59)</f>
        <v/>
      </c>
      <c r="S59" s="4" t="n"/>
    </row>
    <row r="60" ht="22" customHeight="1">
      <c r="A60" s="2" t="n"/>
      <c r="B60" s="3" t="n"/>
      <c r="C60" s="2" t="n"/>
      <c r="D60" s="2" t="n"/>
      <c r="E60" s="4" t="n"/>
      <c r="F60" s="2" t="n"/>
      <c r="G60" s="4" t="n"/>
      <c r="H60" s="5" t="n"/>
      <c r="I60" s="6" t="n"/>
      <c r="J60" s="7">
        <f>IF(H60="","",H60*I60)</f>
        <v/>
      </c>
      <c r="K60" s="7">
        <f>IF(H60="","",H60+J60)</f>
        <v/>
      </c>
      <c r="L60" s="2" t="n"/>
      <c r="M60" s="8">
        <f>IF(C60="","",IFERROR(VLOOKUP(C60,'Configuración'!$A$5:$D$14,4,FALSE),0))</f>
        <v/>
      </c>
      <c r="N60" s="7">
        <f>IF(OR(H60="",M60=""),"",H60*M60)</f>
        <v/>
      </c>
      <c r="O60" s="7">
        <f>IF(C60="","",IFERROR(VLOOKUP(C60,'Configuración'!$A$5:$D$14,3,FALSE),0))</f>
        <v/>
      </c>
      <c r="P60" s="8">
        <f>IF(OR(H60="",O60=""),"",IFERROR(H60/O60,0))</f>
        <v/>
      </c>
      <c r="Q60" s="7">
        <f>IF(P60="","",IF(P60&gt;=1,O60*0.02,0))</f>
        <v/>
      </c>
      <c r="R60" s="7">
        <f>IF(N60="","",N60+Q60)</f>
        <v/>
      </c>
      <c r="S60" s="4" t="n"/>
    </row>
    <row r="61" ht="22" customHeight="1">
      <c r="A61" s="2" t="n"/>
      <c r="B61" s="3" t="n"/>
      <c r="C61" s="2" t="n"/>
      <c r="D61" s="2" t="n"/>
      <c r="E61" s="4" t="n"/>
      <c r="F61" s="2" t="n"/>
      <c r="G61" s="4" t="n"/>
      <c r="H61" s="5" t="n"/>
      <c r="I61" s="6" t="n"/>
      <c r="J61" s="7">
        <f>IF(H61="","",H61*I61)</f>
        <v/>
      </c>
      <c r="K61" s="7">
        <f>IF(H61="","",H61+J61)</f>
        <v/>
      </c>
      <c r="L61" s="2" t="n"/>
      <c r="M61" s="8">
        <f>IF(C61="","",IFERROR(VLOOKUP(C61,'Configuración'!$A$5:$D$14,4,FALSE),0))</f>
        <v/>
      </c>
      <c r="N61" s="7">
        <f>IF(OR(H61="",M61=""),"",H61*M61)</f>
        <v/>
      </c>
      <c r="O61" s="7">
        <f>IF(C61="","",IFERROR(VLOOKUP(C61,'Configuración'!$A$5:$D$14,3,FALSE),0))</f>
        <v/>
      </c>
      <c r="P61" s="8">
        <f>IF(OR(H61="",O61=""),"",IFERROR(H61/O61,0))</f>
        <v/>
      </c>
      <c r="Q61" s="7">
        <f>IF(P61="","",IF(P61&gt;=1,O61*0.02,0))</f>
        <v/>
      </c>
      <c r="R61" s="7">
        <f>IF(N61="","",N61+Q61)</f>
        <v/>
      </c>
      <c r="S61" s="4" t="n"/>
    </row>
    <row r="62" ht="22" customHeight="1">
      <c r="A62" s="2" t="n"/>
      <c r="B62" s="3" t="n"/>
      <c r="C62" s="2" t="n"/>
      <c r="D62" s="2" t="n"/>
      <c r="E62" s="4" t="n"/>
      <c r="F62" s="2" t="n"/>
      <c r="G62" s="4" t="n"/>
      <c r="H62" s="5" t="n"/>
      <c r="I62" s="6" t="n"/>
      <c r="J62" s="7">
        <f>IF(H62="","",H62*I62)</f>
        <v/>
      </c>
      <c r="K62" s="7">
        <f>IF(H62="","",H62+J62)</f>
        <v/>
      </c>
      <c r="L62" s="2" t="n"/>
      <c r="M62" s="8">
        <f>IF(C62="","",IFERROR(VLOOKUP(C62,'Configuración'!$A$5:$D$14,4,FALSE),0))</f>
        <v/>
      </c>
      <c r="N62" s="7">
        <f>IF(OR(H62="",M62=""),"",H62*M62)</f>
        <v/>
      </c>
      <c r="O62" s="7">
        <f>IF(C62="","",IFERROR(VLOOKUP(C62,'Configuración'!$A$5:$D$14,3,FALSE),0))</f>
        <v/>
      </c>
      <c r="P62" s="8">
        <f>IF(OR(H62="",O62=""),"",IFERROR(H62/O62,0))</f>
        <v/>
      </c>
      <c r="Q62" s="7">
        <f>IF(P62="","",IF(P62&gt;=1,O62*0.02,0))</f>
        <v/>
      </c>
      <c r="R62" s="7">
        <f>IF(N62="","",N62+Q62)</f>
        <v/>
      </c>
      <c r="S62" s="4" t="n"/>
    </row>
    <row r="63" ht="22" customHeight="1">
      <c r="A63" s="2" t="n"/>
      <c r="B63" s="3" t="n"/>
      <c r="C63" s="2" t="n"/>
      <c r="D63" s="2" t="n"/>
      <c r="E63" s="4" t="n"/>
      <c r="F63" s="2" t="n"/>
      <c r="G63" s="4" t="n"/>
      <c r="H63" s="5" t="n"/>
      <c r="I63" s="6" t="n"/>
      <c r="J63" s="7">
        <f>IF(H63="","",H63*I63)</f>
        <v/>
      </c>
      <c r="K63" s="7">
        <f>IF(H63="","",H63+J63)</f>
        <v/>
      </c>
      <c r="L63" s="2" t="n"/>
      <c r="M63" s="8">
        <f>IF(C63="","",IFERROR(VLOOKUP(C63,'Configuración'!$A$5:$D$14,4,FALSE),0))</f>
        <v/>
      </c>
      <c r="N63" s="7">
        <f>IF(OR(H63="",M63=""),"",H63*M63)</f>
        <v/>
      </c>
      <c r="O63" s="7">
        <f>IF(C63="","",IFERROR(VLOOKUP(C63,'Configuración'!$A$5:$D$14,3,FALSE),0))</f>
        <v/>
      </c>
      <c r="P63" s="8">
        <f>IF(OR(H63="",O63=""),"",IFERROR(H63/O63,0))</f>
        <v/>
      </c>
      <c r="Q63" s="7">
        <f>IF(P63="","",IF(P63&gt;=1,O63*0.02,0))</f>
        <v/>
      </c>
      <c r="R63" s="7">
        <f>IF(N63="","",N63+Q63)</f>
        <v/>
      </c>
      <c r="S63" s="4" t="n"/>
    </row>
    <row r="64" ht="22" customHeight="1">
      <c r="A64" s="2" t="n"/>
      <c r="B64" s="3" t="n"/>
      <c r="C64" s="2" t="n"/>
      <c r="D64" s="2" t="n"/>
      <c r="E64" s="4" t="n"/>
      <c r="F64" s="2" t="n"/>
      <c r="G64" s="4" t="n"/>
      <c r="H64" s="5" t="n"/>
      <c r="I64" s="6" t="n"/>
      <c r="J64" s="7">
        <f>IF(H64="","",H64*I64)</f>
        <v/>
      </c>
      <c r="K64" s="7">
        <f>IF(H64="","",H64+J64)</f>
        <v/>
      </c>
      <c r="L64" s="2" t="n"/>
      <c r="M64" s="8">
        <f>IF(C64="","",IFERROR(VLOOKUP(C64,'Configuración'!$A$5:$D$14,4,FALSE),0))</f>
        <v/>
      </c>
      <c r="N64" s="7">
        <f>IF(OR(H64="",M64=""),"",H64*M64)</f>
        <v/>
      </c>
      <c r="O64" s="7">
        <f>IF(C64="","",IFERROR(VLOOKUP(C64,'Configuración'!$A$5:$D$14,3,FALSE),0))</f>
        <v/>
      </c>
      <c r="P64" s="8">
        <f>IF(OR(H64="",O64=""),"",IFERROR(H64/O64,0))</f>
        <v/>
      </c>
      <c r="Q64" s="7">
        <f>IF(P64="","",IF(P64&gt;=1,O64*0.02,0))</f>
        <v/>
      </c>
      <c r="R64" s="7">
        <f>IF(N64="","",N64+Q64)</f>
        <v/>
      </c>
      <c r="S64" s="4" t="n"/>
    </row>
    <row r="65" ht="22" customHeight="1">
      <c r="A65" s="2" t="n"/>
      <c r="B65" s="3" t="n"/>
      <c r="C65" s="2" t="n"/>
      <c r="D65" s="2" t="n"/>
      <c r="E65" s="4" t="n"/>
      <c r="F65" s="2" t="n"/>
      <c r="G65" s="4" t="n"/>
      <c r="H65" s="5" t="n"/>
      <c r="I65" s="6" t="n"/>
      <c r="J65" s="7">
        <f>IF(H65="","",H65*I65)</f>
        <v/>
      </c>
      <c r="K65" s="7">
        <f>IF(H65="","",H65+J65)</f>
        <v/>
      </c>
      <c r="L65" s="2" t="n"/>
      <c r="M65" s="8">
        <f>IF(C65="","",IFERROR(VLOOKUP(C65,'Configuración'!$A$5:$D$14,4,FALSE),0))</f>
        <v/>
      </c>
      <c r="N65" s="7">
        <f>IF(OR(H65="",M65=""),"",H65*M65)</f>
        <v/>
      </c>
      <c r="O65" s="7">
        <f>IF(C65="","",IFERROR(VLOOKUP(C65,'Configuración'!$A$5:$D$14,3,FALSE),0))</f>
        <v/>
      </c>
      <c r="P65" s="8">
        <f>IF(OR(H65="",O65=""),"",IFERROR(H65/O65,0))</f>
        <v/>
      </c>
      <c r="Q65" s="7">
        <f>IF(P65="","",IF(P65&gt;=1,O65*0.02,0))</f>
        <v/>
      </c>
      <c r="R65" s="7">
        <f>IF(N65="","",N65+Q65)</f>
        <v/>
      </c>
      <c r="S65" s="4" t="n"/>
    </row>
    <row r="66" ht="22" customHeight="1">
      <c r="A66" s="2" t="n"/>
      <c r="B66" s="3" t="n"/>
      <c r="C66" s="2" t="n"/>
      <c r="D66" s="2" t="n"/>
      <c r="E66" s="4" t="n"/>
      <c r="F66" s="2" t="n"/>
      <c r="G66" s="4" t="n"/>
      <c r="H66" s="5" t="n"/>
      <c r="I66" s="6" t="n"/>
      <c r="J66" s="7">
        <f>IF(H66="","",H66*I66)</f>
        <v/>
      </c>
      <c r="K66" s="7">
        <f>IF(H66="","",H66+J66)</f>
        <v/>
      </c>
      <c r="L66" s="2" t="n"/>
      <c r="M66" s="8">
        <f>IF(C66="","",IFERROR(VLOOKUP(C66,'Configuración'!$A$5:$D$14,4,FALSE),0))</f>
        <v/>
      </c>
      <c r="N66" s="7">
        <f>IF(OR(H66="",M66=""),"",H66*M66)</f>
        <v/>
      </c>
      <c r="O66" s="7">
        <f>IF(C66="","",IFERROR(VLOOKUP(C66,'Configuración'!$A$5:$D$14,3,FALSE),0))</f>
        <v/>
      </c>
      <c r="P66" s="8">
        <f>IF(OR(H66="",O66=""),"",IFERROR(H66/O66,0))</f>
        <v/>
      </c>
      <c r="Q66" s="7">
        <f>IF(P66="","",IF(P66&gt;=1,O66*0.02,0))</f>
        <v/>
      </c>
      <c r="R66" s="7">
        <f>IF(N66="","",N66+Q66)</f>
        <v/>
      </c>
      <c r="S66" s="4" t="n"/>
    </row>
    <row r="67" ht="22" customHeight="1">
      <c r="A67" s="2" t="n"/>
      <c r="B67" s="3" t="n"/>
      <c r="C67" s="2" t="n"/>
      <c r="D67" s="2" t="n"/>
      <c r="E67" s="4" t="n"/>
      <c r="F67" s="2" t="n"/>
      <c r="G67" s="4" t="n"/>
      <c r="H67" s="5" t="n"/>
      <c r="I67" s="6" t="n"/>
      <c r="J67" s="7">
        <f>IF(H67="","",H67*I67)</f>
        <v/>
      </c>
      <c r="K67" s="7">
        <f>IF(H67="","",H67+J67)</f>
        <v/>
      </c>
      <c r="L67" s="2" t="n"/>
      <c r="M67" s="8">
        <f>IF(C67="","",IFERROR(VLOOKUP(C67,'Configuración'!$A$5:$D$14,4,FALSE),0))</f>
        <v/>
      </c>
      <c r="N67" s="7">
        <f>IF(OR(H67="",M67=""),"",H67*M67)</f>
        <v/>
      </c>
      <c r="O67" s="7">
        <f>IF(C67="","",IFERROR(VLOOKUP(C67,'Configuración'!$A$5:$D$14,3,FALSE),0))</f>
        <v/>
      </c>
      <c r="P67" s="8">
        <f>IF(OR(H67="",O67=""),"",IFERROR(H67/O67,0))</f>
        <v/>
      </c>
      <c r="Q67" s="7">
        <f>IF(P67="","",IF(P67&gt;=1,O67*0.02,0))</f>
        <v/>
      </c>
      <c r="R67" s="7">
        <f>IF(N67="","",N67+Q67)</f>
        <v/>
      </c>
      <c r="S67" s="4" t="n"/>
    </row>
    <row r="68" ht="22" customHeight="1">
      <c r="A68" s="2" t="n"/>
      <c r="B68" s="3" t="n"/>
      <c r="C68" s="2" t="n"/>
      <c r="D68" s="2" t="n"/>
      <c r="E68" s="4" t="n"/>
      <c r="F68" s="2" t="n"/>
      <c r="G68" s="4" t="n"/>
      <c r="H68" s="5" t="n"/>
      <c r="I68" s="6" t="n"/>
      <c r="J68" s="7">
        <f>IF(H68="","",H68*I68)</f>
        <v/>
      </c>
      <c r="K68" s="7">
        <f>IF(H68="","",H68+J68)</f>
        <v/>
      </c>
      <c r="L68" s="2" t="n"/>
      <c r="M68" s="8">
        <f>IF(C68="","",IFERROR(VLOOKUP(C68,'Configuración'!$A$5:$D$14,4,FALSE),0))</f>
        <v/>
      </c>
      <c r="N68" s="7">
        <f>IF(OR(H68="",M68=""),"",H68*M68)</f>
        <v/>
      </c>
      <c r="O68" s="7">
        <f>IF(C68="","",IFERROR(VLOOKUP(C68,'Configuración'!$A$5:$D$14,3,FALSE),0))</f>
        <v/>
      </c>
      <c r="P68" s="8">
        <f>IF(OR(H68="",O68=""),"",IFERROR(H68/O68,0))</f>
        <v/>
      </c>
      <c r="Q68" s="7">
        <f>IF(P68="","",IF(P68&gt;=1,O68*0.02,0))</f>
        <v/>
      </c>
      <c r="R68" s="7">
        <f>IF(N68="","",N68+Q68)</f>
        <v/>
      </c>
      <c r="S68" s="4" t="n"/>
    </row>
    <row r="69" ht="22" customHeight="1">
      <c r="A69" s="2" t="n"/>
      <c r="B69" s="3" t="n"/>
      <c r="C69" s="2" t="n"/>
      <c r="D69" s="2" t="n"/>
      <c r="E69" s="4" t="n"/>
      <c r="F69" s="2" t="n"/>
      <c r="G69" s="4" t="n"/>
      <c r="H69" s="5" t="n"/>
      <c r="I69" s="6" t="n"/>
      <c r="J69" s="7">
        <f>IF(H69="","",H69*I69)</f>
        <v/>
      </c>
      <c r="K69" s="7">
        <f>IF(H69="","",H69+J69)</f>
        <v/>
      </c>
      <c r="L69" s="2" t="n"/>
      <c r="M69" s="8">
        <f>IF(C69="","",IFERROR(VLOOKUP(C69,'Configuración'!$A$5:$D$14,4,FALSE),0))</f>
        <v/>
      </c>
      <c r="N69" s="7">
        <f>IF(OR(H69="",M69=""),"",H69*M69)</f>
        <v/>
      </c>
      <c r="O69" s="7">
        <f>IF(C69="","",IFERROR(VLOOKUP(C69,'Configuración'!$A$5:$D$14,3,FALSE),0))</f>
        <v/>
      </c>
      <c r="P69" s="8">
        <f>IF(OR(H69="",O69=""),"",IFERROR(H69/O69,0))</f>
        <v/>
      </c>
      <c r="Q69" s="7">
        <f>IF(P69="","",IF(P69&gt;=1,O69*0.02,0))</f>
        <v/>
      </c>
      <c r="R69" s="7">
        <f>IF(N69="","",N69+Q69)</f>
        <v/>
      </c>
      <c r="S69" s="4" t="n"/>
    </row>
    <row r="70" ht="22" customHeight="1">
      <c r="A70" s="2" t="n"/>
      <c r="B70" s="3" t="n"/>
      <c r="C70" s="2" t="n"/>
      <c r="D70" s="2" t="n"/>
      <c r="E70" s="4" t="n"/>
      <c r="F70" s="2" t="n"/>
      <c r="G70" s="4" t="n"/>
      <c r="H70" s="5" t="n"/>
      <c r="I70" s="6" t="n"/>
      <c r="J70" s="7">
        <f>IF(H70="","",H70*I70)</f>
        <v/>
      </c>
      <c r="K70" s="7">
        <f>IF(H70="","",H70+J70)</f>
        <v/>
      </c>
      <c r="L70" s="2" t="n"/>
      <c r="M70" s="8">
        <f>IF(C70="","",IFERROR(VLOOKUP(C70,'Configuración'!$A$5:$D$14,4,FALSE),0))</f>
        <v/>
      </c>
      <c r="N70" s="7">
        <f>IF(OR(H70="",M70=""),"",H70*M70)</f>
        <v/>
      </c>
      <c r="O70" s="7">
        <f>IF(C70="","",IFERROR(VLOOKUP(C70,'Configuración'!$A$5:$D$14,3,FALSE),0))</f>
        <v/>
      </c>
      <c r="P70" s="8">
        <f>IF(OR(H70="",O70=""),"",IFERROR(H70/O70,0))</f>
        <v/>
      </c>
      <c r="Q70" s="7">
        <f>IF(P70="","",IF(P70&gt;=1,O70*0.02,0))</f>
        <v/>
      </c>
      <c r="R70" s="7">
        <f>IF(N70="","",N70+Q70)</f>
        <v/>
      </c>
      <c r="S70" s="4" t="n"/>
    </row>
    <row r="71" ht="22" customHeight="1">
      <c r="A71" s="2" t="n"/>
      <c r="B71" s="3" t="n"/>
      <c r="C71" s="2" t="n"/>
      <c r="D71" s="2" t="n"/>
      <c r="E71" s="4" t="n"/>
      <c r="F71" s="2" t="n"/>
      <c r="G71" s="4" t="n"/>
      <c r="H71" s="5" t="n"/>
      <c r="I71" s="6" t="n"/>
      <c r="J71" s="7">
        <f>IF(H71="","",H71*I71)</f>
        <v/>
      </c>
      <c r="K71" s="7">
        <f>IF(H71="","",H71+J71)</f>
        <v/>
      </c>
      <c r="L71" s="2" t="n"/>
      <c r="M71" s="8">
        <f>IF(C71="","",IFERROR(VLOOKUP(C71,'Configuración'!$A$5:$D$14,4,FALSE),0))</f>
        <v/>
      </c>
      <c r="N71" s="7">
        <f>IF(OR(H71="",M71=""),"",H71*M71)</f>
        <v/>
      </c>
      <c r="O71" s="7">
        <f>IF(C71="","",IFERROR(VLOOKUP(C71,'Configuración'!$A$5:$D$14,3,FALSE),0))</f>
        <v/>
      </c>
      <c r="P71" s="8">
        <f>IF(OR(H71="",O71=""),"",IFERROR(H71/O71,0))</f>
        <v/>
      </c>
      <c r="Q71" s="7">
        <f>IF(P71="","",IF(P71&gt;=1,O71*0.02,0))</f>
        <v/>
      </c>
      <c r="R71" s="7">
        <f>IF(N71="","",N71+Q71)</f>
        <v/>
      </c>
      <c r="S71" s="4" t="n"/>
    </row>
    <row r="72" ht="22" customHeight="1">
      <c r="A72" s="2" t="n"/>
      <c r="B72" s="3" t="n"/>
      <c r="C72" s="2" t="n"/>
      <c r="D72" s="2" t="n"/>
      <c r="E72" s="4" t="n"/>
      <c r="F72" s="2" t="n"/>
      <c r="G72" s="4" t="n"/>
      <c r="H72" s="5" t="n"/>
      <c r="I72" s="6" t="n"/>
      <c r="J72" s="7">
        <f>IF(H72="","",H72*I72)</f>
        <v/>
      </c>
      <c r="K72" s="7">
        <f>IF(H72="","",H72+J72)</f>
        <v/>
      </c>
      <c r="L72" s="2" t="n"/>
      <c r="M72" s="8">
        <f>IF(C72="","",IFERROR(VLOOKUP(C72,'Configuración'!$A$5:$D$14,4,FALSE),0))</f>
        <v/>
      </c>
      <c r="N72" s="7">
        <f>IF(OR(H72="",M72=""),"",H72*M72)</f>
        <v/>
      </c>
      <c r="O72" s="7">
        <f>IF(C72="","",IFERROR(VLOOKUP(C72,'Configuración'!$A$5:$D$14,3,FALSE),0))</f>
        <v/>
      </c>
      <c r="P72" s="8">
        <f>IF(OR(H72="",O72=""),"",IFERROR(H72/O72,0))</f>
        <v/>
      </c>
      <c r="Q72" s="7">
        <f>IF(P72="","",IF(P72&gt;=1,O72*0.02,0))</f>
        <v/>
      </c>
      <c r="R72" s="7">
        <f>IF(N72="","",N72+Q72)</f>
        <v/>
      </c>
      <c r="S72" s="4" t="n"/>
    </row>
    <row r="73" ht="22" customHeight="1">
      <c r="A73" s="2" t="n"/>
      <c r="B73" s="3" t="n"/>
      <c r="C73" s="2" t="n"/>
      <c r="D73" s="2" t="n"/>
      <c r="E73" s="4" t="n"/>
      <c r="F73" s="2" t="n"/>
      <c r="G73" s="4" t="n"/>
      <c r="H73" s="5" t="n"/>
      <c r="I73" s="6" t="n"/>
      <c r="J73" s="7">
        <f>IF(H73="","",H73*I73)</f>
        <v/>
      </c>
      <c r="K73" s="7">
        <f>IF(H73="","",H73+J73)</f>
        <v/>
      </c>
      <c r="L73" s="2" t="n"/>
      <c r="M73" s="8">
        <f>IF(C73="","",IFERROR(VLOOKUP(C73,'Configuración'!$A$5:$D$14,4,FALSE),0))</f>
        <v/>
      </c>
      <c r="N73" s="7">
        <f>IF(OR(H73="",M73=""),"",H73*M73)</f>
        <v/>
      </c>
      <c r="O73" s="7">
        <f>IF(C73="","",IFERROR(VLOOKUP(C73,'Configuración'!$A$5:$D$14,3,FALSE),0))</f>
        <v/>
      </c>
      <c r="P73" s="8">
        <f>IF(OR(H73="",O73=""),"",IFERROR(H73/O73,0))</f>
        <v/>
      </c>
      <c r="Q73" s="7">
        <f>IF(P73="","",IF(P73&gt;=1,O73*0.02,0))</f>
        <v/>
      </c>
      <c r="R73" s="7">
        <f>IF(N73="","",N73+Q73)</f>
        <v/>
      </c>
      <c r="S73" s="4" t="n"/>
    </row>
    <row r="74" ht="22" customHeight="1">
      <c r="A74" s="2" t="n"/>
      <c r="B74" s="3" t="n"/>
      <c r="C74" s="2" t="n"/>
      <c r="D74" s="2" t="n"/>
      <c r="E74" s="4" t="n"/>
      <c r="F74" s="2" t="n"/>
      <c r="G74" s="4" t="n"/>
      <c r="H74" s="5" t="n"/>
      <c r="I74" s="6" t="n"/>
      <c r="J74" s="7">
        <f>IF(H74="","",H74*I74)</f>
        <v/>
      </c>
      <c r="K74" s="7">
        <f>IF(H74="","",H74+J74)</f>
        <v/>
      </c>
      <c r="L74" s="2" t="n"/>
      <c r="M74" s="8">
        <f>IF(C74="","",IFERROR(VLOOKUP(C74,'Configuración'!$A$5:$D$14,4,FALSE),0))</f>
        <v/>
      </c>
      <c r="N74" s="7">
        <f>IF(OR(H74="",M74=""),"",H74*M74)</f>
        <v/>
      </c>
      <c r="O74" s="7">
        <f>IF(C74="","",IFERROR(VLOOKUP(C74,'Configuración'!$A$5:$D$14,3,FALSE),0))</f>
        <v/>
      </c>
      <c r="P74" s="8">
        <f>IF(OR(H74="",O74=""),"",IFERROR(H74/O74,0))</f>
        <v/>
      </c>
      <c r="Q74" s="7">
        <f>IF(P74="","",IF(P74&gt;=1,O74*0.02,0))</f>
        <v/>
      </c>
      <c r="R74" s="7">
        <f>IF(N74="","",N74+Q74)</f>
        <v/>
      </c>
      <c r="S74" s="4" t="n"/>
    </row>
    <row r="75" ht="22" customHeight="1">
      <c r="A75" s="2" t="n"/>
      <c r="B75" s="3" t="n"/>
      <c r="C75" s="2" t="n"/>
      <c r="D75" s="2" t="n"/>
      <c r="E75" s="4" t="n"/>
      <c r="F75" s="2" t="n"/>
      <c r="G75" s="4" t="n"/>
      <c r="H75" s="5" t="n"/>
      <c r="I75" s="6" t="n"/>
      <c r="J75" s="7">
        <f>IF(H75="","",H75*I75)</f>
        <v/>
      </c>
      <c r="K75" s="7">
        <f>IF(H75="","",H75+J75)</f>
        <v/>
      </c>
      <c r="L75" s="2" t="n"/>
      <c r="M75" s="8">
        <f>IF(C75="","",IFERROR(VLOOKUP(C75,'Configuración'!$A$5:$D$14,4,FALSE),0))</f>
        <v/>
      </c>
      <c r="N75" s="7">
        <f>IF(OR(H75="",M75=""),"",H75*M75)</f>
        <v/>
      </c>
      <c r="O75" s="7">
        <f>IF(C75="","",IFERROR(VLOOKUP(C75,'Configuración'!$A$5:$D$14,3,FALSE),0))</f>
        <v/>
      </c>
      <c r="P75" s="8">
        <f>IF(OR(H75="",O75=""),"",IFERROR(H75/O75,0))</f>
        <v/>
      </c>
      <c r="Q75" s="7">
        <f>IF(P75="","",IF(P75&gt;=1,O75*0.02,0))</f>
        <v/>
      </c>
      <c r="R75" s="7">
        <f>IF(N75="","",N75+Q75)</f>
        <v/>
      </c>
      <c r="S75" s="4" t="n"/>
    </row>
    <row r="76" ht="22" customHeight="1">
      <c r="A76" s="2" t="n"/>
      <c r="B76" s="3" t="n"/>
      <c r="C76" s="2" t="n"/>
      <c r="D76" s="2" t="n"/>
      <c r="E76" s="4" t="n"/>
      <c r="F76" s="2" t="n"/>
      <c r="G76" s="4" t="n"/>
      <c r="H76" s="5" t="n"/>
      <c r="I76" s="6" t="n"/>
      <c r="J76" s="7">
        <f>IF(H76="","",H76*I76)</f>
        <v/>
      </c>
      <c r="K76" s="7">
        <f>IF(H76="","",H76+J76)</f>
        <v/>
      </c>
      <c r="L76" s="2" t="n"/>
      <c r="M76" s="8">
        <f>IF(C76="","",IFERROR(VLOOKUP(C76,'Configuración'!$A$5:$D$14,4,FALSE),0))</f>
        <v/>
      </c>
      <c r="N76" s="7">
        <f>IF(OR(H76="",M76=""),"",H76*M76)</f>
        <v/>
      </c>
      <c r="O76" s="7">
        <f>IF(C76="","",IFERROR(VLOOKUP(C76,'Configuración'!$A$5:$D$14,3,FALSE),0))</f>
        <v/>
      </c>
      <c r="P76" s="8">
        <f>IF(OR(H76="",O76=""),"",IFERROR(H76/O76,0))</f>
        <v/>
      </c>
      <c r="Q76" s="7">
        <f>IF(P76="","",IF(P76&gt;=1,O76*0.02,0))</f>
        <v/>
      </c>
      <c r="R76" s="7">
        <f>IF(N76="","",N76+Q76)</f>
        <v/>
      </c>
      <c r="S76" s="4" t="n"/>
    </row>
    <row r="77" ht="22" customHeight="1">
      <c r="A77" s="2" t="n"/>
      <c r="B77" s="3" t="n"/>
      <c r="C77" s="2" t="n"/>
      <c r="D77" s="2" t="n"/>
      <c r="E77" s="4" t="n"/>
      <c r="F77" s="2" t="n"/>
      <c r="G77" s="4" t="n"/>
      <c r="H77" s="5" t="n"/>
      <c r="I77" s="6" t="n"/>
      <c r="J77" s="7">
        <f>IF(H77="","",H77*I77)</f>
        <v/>
      </c>
      <c r="K77" s="7">
        <f>IF(H77="","",H77+J77)</f>
        <v/>
      </c>
      <c r="L77" s="2" t="n"/>
      <c r="M77" s="8">
        <f>IF(C77="","",IFERROR(VLOOKUP(C77,'Configuración'!$A$5:$D$14,4,FALSE),0))</f>
        <v/>
      </c>
      <c r="N77" s="7">
        <f>IF(OR(H77="",M77=""),"",H77*M77)</f>
        <v/>
      </c>
      <c r="O77" s="7">
        <f>IF(C77="","",IFERROR(VLOOKUP(C77,'Configuración'!$A$5:$D$14,3,FALSE),0))</f>
        <v/>
      </c>
      <c r="P77" s="8">
        <f>IF(OR(H77="",O77=""),"",IFERROR(H77/O77,0))</f>
        <v/>
      </c>
      <c r="Q77" s="7">
        <f>IF(P77="","",IF(P77&gt;=1,O77*0.02,0))</f>
        <v/>
      </c>
      <c r="R77" s="7">
        <f>IF(N77="","",N77+Q77)</f>
        <v/>
      </c>
      <c r="S77" s="4" t="n"/>
    </row>
    <row r="78" ht="22" customHeight="1">
      <c r="A78" s="2" t="n"/>
      <c r="B78" s="3" t="n"/>
      <c r="C78" s="2" t="n"/>
      <c r="D78" s="2" t="n"/>
      <c r="E78" s="4" t="n"/>
      <c r="F78" s="2" t="n"/>
      <c r="G78" s="4" t="n"/>
      <c r="H78" s="5" t="n"/>
      <c r="I78" s="6" t="n"/>
      <c r="J78" s="7">
        <f>IF(H78="","",H78*I78)</f>
        <v/>
      </c>
      <c r="K78" s="7">
        <f>IF(H78="","",H78+J78)</f>
        <v/>
      </c>
      <c r="L78" s="2" t="n"/>
      <c r="M78" s="8">
        <f>IF(C78="","",IFERROR(VLOOKUP(C78,'Configuración'!$A$5:$D$14,4,FALSE),0))</f>
        <v/>
      </c>
      <c r="N78" s="7">
        <f>IF(OR(H78="",M78=""),"",H78*M78)</f>
        <v/>
      </c>
      <c r="O78" s="7">
        <f>IF(C78="","",IFERROR(VLOOKUP(C78,'Configuración'!$A$5:$D$14,3,FALSE),0))</f>
        <v/>
      </c>
      <c r="P78" s="8">
        <f>IF(OR(H78="",O78=""),"",IFERROR(H78/O78,0))</f>
        <v/>
      </c>
      <c r="Q78" s="7">
        <f>IF(P78="","",IF(P78&gt;=1,O78*0.02,0))</f>
        <v/>
      </c>
      <c r="R78" s="7">
        <f>IF(N78="","",N78+Q78)</f>
        <v/>
      </c>
      <c r="S78" s="4" t="n"/>
    </row>
    <row r="79" ht="22" customHeight="1">
      <c r="A79" s="2" t="n"/>
      <c r="B79" s="3" t="n"/>
      <c r="C79" s="2" t="n"/>
      <c r="D79" s="2" t="n"/>
      <c r="E79" s="4" t="n"/>
      <c r="F79" s="2" t="n"/>
      <c r="G79" s="4" t="n"/>
      <c r="H79" s="5" t="n"/>
      <c r="I79" s="6" t="n"/>
      <c r="J79" s="7">
        <f>IF(H79="","",H79*I79)</f>
        <v/>
      </c>
      <c r="K79" s="7">
        <f>IF(H79="","",H79+J79)</f>
        <v/>
      </c>
      <c r="L79" s="2" t="n"/>
      <c r="M79" s="8">
        <f>IF(C79="","",IFERROR(VLOOKUP(C79,'Configuración'!$A$5:$D$14,4,FALSE),0))</f>
        <v/>
      </c>
      <c r="N79" s="7">
        <f>IF(OR(H79="",M79=""),"",H79*M79)</f>
        <v/>
      </c>
      <c r="O79" s="7">
        <f>IF(C79="","",IFERROR(VLOOKUP(C79,'Configuración'!$A$5:$D$14,3,FALSE),0))</f>
        <v/>
      </c>
      <c r="P79" s="8">
        <f>IF(OR(H79="",O79=""),"",IFERROR(H79/O79,0))</f>
        <v/>
      </c>
      <c r="Q79" s="7">
        <f>IF(P79="","",IF(P79&gt;=1,O79*0.02,0))</f>
        <v/>
      </c>
      <c r="R79" s="7">
        <f>IF(N79="","",N79+Q79)</f>
        <v/>
      </c>
      <c r="S79" s="4" t="n"/>
    </row>
    <row r="80" ht="22" customHeight="1">
      <c r="A80" s="2" t="n"/>
      <c r="B80" s="3" t="n"/>
      <c r="C80" s="2" t="n"/>
      <c r="D80" s="2" t="n"/>
      <c r="E80" s="4" t="n"/>
      <c r="F80" s="2" t="n"/>
      <c r="G80" s="4" t="n"/>
      <c r="H80" s="5" t="n"/>
      <c r="I80" s="6" t="n"/>
      <c r="J80" s="7">
        <f>IF(H80="","",H80*I80)</f>
        <v/>
      </c>
      <c r="K80" s="7">
        <f>IF(H80="","",H80+J80)</f>
        <v/>
      </c>
      <c r="L80" s="2" t="n"/>
      <c r="M80" s="8">
        <f>IF(C80="","",IFERROR(VLOOKUP(C80,'Configuración'!$A$5:$D$14,4,FALSE),0))</f>
        <v/>
      </c>
      <c r="N80" s="7">
        <f>IF(OR(H80="",M80=""),"",H80*M80)</f>
        <v/>
      </c>
      <c r="O80" s="7">
        <f>IF(C80="","",IFERROR(VLOOKUP(C80,'Configuración'!$A$5:$D$14,3,FALSE),0))</f>
        <v/>
      </c>
      <c r="P80" s="8">
        <f>IF(OR(H80="",O80=""),"",IFERROR(H80/O80,0))</f>
        <v/>
      </c>
      <c r="Q80" s="7">
        <f>IF(P80="","",IF(P80&gt;=1,O80*0.02,0))</f>
        <v/>
      </c>
      <c r="R80" s="7">
        <f>IF(N80="","",N80+Q80)</f>
        <v/>
      </c>
      <c r="S80" s="4" t="n"/>
    </row>
    <row r="81" ht="22" customHeight="1">
      <c r="A81" s="2" t="n"/>
      <c r="B81" s="3" t="n"/>
      <c r="C81" s="2" t="n"/>
      <c r="D81" s="2" t="n"/>
      <c r="E81" s="4" t="n"/>
      <c r="F81" s="2" t="n"/>
      <c r="G81" s="4" t="n"/>
      <c r="H81" s="5" t="n"/>
      <c r="I81" s="6" t="n"/>
      <c r="J81" s="7">
        <f>IF(H81="","",H81*I81)</f>
        <v/>
      </c>
      <c r="K81" s="7">
        <f>IF(H81="","",H81+J81)</f>
        <v/>
      </c>
      <c r="L81" s="2" t="n"/>
      <c r="M81" s="8">
        <f>IF(C81="","",IFERROR(VLOOKUP(C81,'Configuración'!$A$5:$D$14,4,FALSE),0))</f>
        <v/>
      </c>
      <c r="N81" s="7">
        <f>IF(OR(H81="",M81=""),"",H81*M81)</f>
        <v/>
      </c>
      <c r="O81" s="7">
        <f>IF(C81="","",IFERROR(VLOOKUP(C81,'Configuración'!$A$5:$D$14,3,FALSE),0))</f>
        <v/>
      </c>
      <c r="P81" s="8">
        <f>IF(OR(H81="",O81=""),"",IFERROR(H81/O81,0))</f>
        <v/>
      </c>
      <c r="Q81" s="7">
        <f>IF(P81="","",IF(P81&gt;=1,O81*0.02,0))</f>
        <v/>
      </c>
      <c r="R81" s="7">
        <f>IF(N81="","",N81+Q81)</f>
        <v/>
      </c>
      <c r="S81" s="4" t="n"/>
    </row>
    <row r="82" ht="22" customHeight="1">
      <c r="A82" s="2" t="n"/>
      <c r="B82" s="3" t="n"/>
      <c r="C82" s="2" t="n"/>
      <c r="D82" s="2" t="n"/>
      <c r="E82" s="4" t="n"/>
      <c r="F82" s="2" t="n"/>
      <c r="G82" s="4" t="n"/>
      <c r="H82" s="5" t="n"/>
      <c r="I82" s="6" t="n"/>
      <c r="J82" s="7">
        <f>IF(H82="","",H82*I82)</f>
        <v/>
      </c>
      <c r="K82" s="7">
        <f>IF(H82="","",H82+J82)</f>
        <v/>
      </c>
      <c r="L82" s="2" t="n"/>
      <c r="M82" s="8">
        <f>IF(C82="","",IFERROR(VLOOKUP(C82,'Configuración'!$A$5:$D$14,4,FALSE),0))</f>
        <v/>
      </c>
      <c r="N82" s="7">
        <f>IF(OR(H82="",M82=""),"",H82*M82)</f>
        <v/>
      </c>
      <c r="O82" s="7">
        <f>IF(C82="","",IFERROR(VLOOKUP(C82,'Configuración'!$A$5:$D$14,3,FALSE),0))</f>
        <v/>
      </c>
      <c r="P82" s="8">
        <f>IF(OR(H82="",O82=""),"",IFERROR(H82/O82,0))</f>
        <v/>
      </c>
      <c r="Q82" s="7">
        <f>IF(P82="","",IF(P82&gt;=1,O82*0.02,0))</f>
        <v/>
      </c>
      <c r="R82" s="7">
        <f>IF(N82="","",N82+Q82)</f>
        <v/>
      </c>
      <c r="S82" s="4" t="n"/>
    </row>
    <row r="83" ht="22" customHeight="1">
      <c r="A83" s="2" t="n"/>
      <c r="B83" s="3" t="n"/>
      <c r="C83" s="2" t="n"/>
      <c r="D83" s="2" t="n"/>
      <c r="E83" s="4" t="n"/>
      <c r="F83" s="2" t="n"/>
      <c r="G83" s="4" t="n"/>
      <c r="H83" s="5" t="n"/>
      <c r="I83" s="6" t="n"/>
      <c r="J83" s="7">
        <f>IF(H83="","",H83*I83)</f>
        <v/>
      </c>
      <c r="K83" s="7">
        <f>IF(H83="","",H83+J83)</f>
        <v/>
      </c>
      <c r="L83" s="2" t="n"/>
      <c r="M83" s="8">
        <f>IF(C83="","",IFERROR(VLOOKUP(C83,'Configuración'!$A$5:$D$14,4,FALSE),0))</f>
        <v/>
      </c>
      <c r="N83" s="7">
        <f>IF(OR(H83="",M83=""),"",H83*M83)</f>
        <v/>
      </c>
      <c r="O83" s="7">
        <f>IF(C83="","",IFERROR(VLOOKUP(C83,'Configuración'!$A$5:$D$14,3,FALSE),0))</f>
        <v/>
      </c>
      <c r="P83" s="8">
        <f>IF(OR(H83="",O83=""),"",IFERROR(H83/O83,0))</f>
        <v/>
      </c>
      <c r="Q83" s="7">
        <f>IF(P83="","",IF(P83&gt;=1,O83*0.02,0))</f>
        <v/>
      </c>
      <c r="R83" s="7">
        <f>IF(N83="","",N83+Q83)</f>
        <v/>
      </c>
      <c r="S83" s="4" t="n"/>
    </row>
    <row r="84" ht="22" customHeight="1">
      <c r="A84" s="2" t="n"/>
      <c r="B84" s="3" t="n"/>
      <c r="C84" s="2" t="n"/>
      <c r="D84" s="2" t="n"/>
      <c r="E84" s="4" t="n"/>
      <c r="F84" s="2" t="n"/>
      <c r="G84" s="4" t="n"/>
      <c r="H84" s="5" t="n"/>
      <c r="I84" s="6" t="n"/>
      <c r="J84" s="7">
        <f>IF(H84="","",H84*I84)</f>
        <v/>
      </c>
      <c r="K84" s="7">
        <f>IF(H84="","",H84+J84)</f>
        <v/>
      </c>
      <c r="L84" s="2" t="n"/>
      <c r="M84" s="8">
        <f>IF(C84="","",IFERROR(VLOOKUP(C84,'Configuración'!$A$5:$D$14,4,FALSE),0))</f>
        <v/>
      </c>
      <c r="N84" s="7">
        <f>IF(OR(H84="",M84=""),"",H84*M84)</f>
        <v/>
      </c>
      <c r="O84" s="7">
        <f>IF(C84="","",IFERROR(VLOOKUP(C84,'Configuración'!$A$5:$D$14,3,FALSE),0))</f>
        <v/>
      </c>
      <c r="P84" s="8">
        <f>IF(OR(H84="",O84=""),"",IFERROR(H84/O84,0))</f>
        <v/>
      </c>
      <c r="Q84" s="7">
        <f>IF(P84="","",IF(P84&gt;=1,O84*0.02,0))</f>
        <v/>
      </c>
      <c r="R84" s="7">
        <f>IF(N84="","",N84+Q84)</f>
        <v/>
      </c>
      <c r="S84" s="4" t="n"/>
    </row>
    <row r="85" ht="22" customHeight="1">
      <c r="A85" s="2" t="n"/>
      <c r="B85" s="3" t="n"/>
      <c r="C85" s="2" t="n"/>
      <c r="D85" s="2" t="n"/>
      <c r="E85" s="4" t="n"/>
      <c r="F85" s="2" t="n"/>
      <c r="G85" s="4" t="n"/>
      <c r="H85" s="5" t="n"/>
      <c r="I85" s="6" t="n"/>
      <c r="J85" s="7">
        <f>IF(H85="","",H85*I85)</f>
        <v/>
      </c>
      <c r="K85" s="7">
        <f>IF(H85="","",H85+J85)</f>
        <v/>
      </c>
      <c r="L85" s="2" t="n"/>
      <c r="M85" s="8">
        <f>IF(C85="","",IFERROR(VLOOKUP(C85,'Configuración'!$A$5:$D$14,4,FALSE),0))</f>
        <v/>
      </c>
      <c r="N85" s="7">
        <f>IF(OR(H85="",M85=""),"",H85*M85)</f>
        <v/>
      </c>
      <c r="O85" s="7">
        <f>IF(C85="","",IFERROR(VLOOKUP(C85,'Configuración'!$A$5:$D$14,3,FALSE),0))</f>
        <v/>
      </c>
      <c r="P85" s="8">
        <f>IF(OR(H85="",O85=""),"",IFERROR(H85/O85,0))</f>
        <v/>
      </c>
      <c r="Q85" s="7">
        <f>IF(P85="","",IF(P85&gt;=1,O85*0.02,0))</f>
        <v/>
      </c>
      <c r="R85" s="7">
        <f>IF(N85="","",N85+Q85)</f>
        <v/>
      </c>
      <c r="S85" s="4" t="n"/>
    </row>
    <row r="86" ht="22" customHeight="1">
      <c r="A86" s="2" t="n"/>
      <c r="B86" s="3" t="n"/>
      <c r="C86" s="2" t="n"/>
      <c r="D86" s="2" t="n"/>
      <c r="E86" s="4" t="n"/>
      <c r="F86" s="2" t="n"/>
      <c r="G86" s="4" t="n"/>
      <c r="H86" s="5" t="n"/>
      <c r="I86" s="6" t="n"/>
      <c r="J86" s="7">
        <f>IF(H86="","",H86*I86)</f>
        <v/>
      </c>
      <c r="K86" s="7">
        <f>IF(H86="","",H86+J86)</f>
        <v/>
      </c>
      <c r="L86" s="2" t="n"/>
      <c r="M86" s="8">
        <f>IF(C86="","",IFERROR(VLOOKUP(C86,'Configuración'!$A$5:$D$14,4,FALSE),0))</f>
        <v/>
      </c>
      <c r="N86" s="7">
        <f>IF(OR(H86="",M86=""),"",H86*M86)</f>
        <v/>
      </c>
      <c r="O86" s="7">
        <f>IF(C86="","",IFERROR(VLOOKUP(C86,'Configuración'!$A$5:$D$14,3,FALSE),0))</f>
        <v/>
      </c>
      <c r="P86" s="8">
        <f>IF(OR(H86="",O86=""),"",IFERROR(H86/O86,0))</f>
        <v/>
      </c>
      <c r="Q86" s="7">
        <f>IF(P86="","",IF(P86&gt;=1,O86*0.02,0))</f>
        <v/>
      </c>
      <c r="R86" s="7">
        <f>IF(N86="","",N86+Q86)</f>
        <v/>
      </c>
      <c r="S86" s="4" t="n"/>
    </row>
    <row r="87" ht="22" customHeight="1">
      <c r="A87" s="2" t="n"/>
      <c r="B87" s="3" t="n"/>
      <c r="C87" s="2" t="n"/>
      <c r="D87" s="2" t="n"/>
      <c r="E87" s="4" t="n"/>
      <c r="F87" s="2" t="n"/>
      <c r="G87" s="4" t="n"/>
      <c r="H87" s="5" t="n"/>
      <c r="I87" s="6" t="n"/>
      <c r="J87" s="7">
        <f>IF(H87="","",H87*I87)</f>
        <v/>
      </c>
      <c r="K87" s="7">
        <f>IF(H87="","",H87+J87)</f>
        <v/>
      </c>
      <c r="L87" s="2" t="n"/>
      <c r="M87" s="8">
        <f>IF(C87="","",IFERROR(VLOOKUP(C87,'Configuración'!$A$5:$D$14,4,FALSE),0))</f>
        <v/>
      </c>
      <c r="N87" s="7">
        <f>IF(OR(H87="",M87=""),"",H87*M87)</f>
        <v/>
      </c>
      <c r="O87" s="7">
        <f>IF(C87="","",IFERROR(VLOOKUP(C87,'Configuración'!$A$5:$D$14,3,FALSE),0))</f>
        <v/>
      </c>
      <c r="P87" s="8">
        <f>IF(OR(H87="",O87=""),"",IFERROR(H87/O87,0))</f>
        <v/>
      </c>
      <c r="Q87" s="7">
        <f>IF(P87="","",IF(P87&gt;=1,O87*0.02,0))</f>
        <v/>
      </c>
      <c r="R87" s="7">
        <f>IF(N87="","",N87+Q87)</f>
        <v/>
      </c>
      <c r="S87" s="4" t="n"/>
    </row>
    <row r="88" ht="22" customHeight="1">
      <c r="A88" s="2" t="n"/>
      <c r="B88" s="3" t="n"/>
      <c r="C88" s="2" t="n"/>
      <c r="D88" s="2" t="n"/>
      <c r="E88" s="4" t="n"/>
      <c r="F88" s="2" t="n"/>
      <c r="G88" s="4" t="n"/>
      <c r="H88" s="5" t="n"/>
      <c r="I88" s="6" t="n"/>
      <c r="J88" s="7">
        <f>IF(H88="","",H88*I88)</f>
        <v/>
      </c>
      <c r="K88" s="7">
        <f>IF(H88="","",H88+J88)</f>
        <v/>
      </c>
      <c r="L88" s="2" t="n"/>
      <c r="M88" s="8">
        <f>IF(C88="","",IFERROR(VLOOKUP(C88,'Configuración'!$A$5:$D$14,4,FALSE),0))</f>
        <v/>
      </c>
      <c r="N88" s="7">
        <f>IF(OR(H88="",M88=""),"",H88*M88)</f>
        <v/>
      </c>
      <c r="O88" s="7">
        <f>IF(C88="","",IFERROR(VLOOKUP(C88,'Configuración'!$A$5:$D$14,3,FALSE),0))</f>
        <v/>
      </c>
      <c r="P88" s="8">
        <f>IF(OR(H88="",O88=""),"",IFERROR(H88/O88,0))</f>
        <v/>
      </c>
      <c r="Q88" s="7">
        <f>IF(P88="","",IF(P88&gt;=1,O88*0.02,0))</f>
        <v/>
      </c>
      <c r="R88" s="7">
        <f>IF(N88="","",N88+Q88)</f>
        <v/>
      </c>
      <c r="S88" s="4" t="n"/>
    </row>
    <row r="89" ht="22" customHeight="1">
      <c r="A89" s="2" t="n"/>
      <c r="B89" s="3" t="n"/>
      <c r="C89" s="2" t="n"/>
      <c r="D89" s="2" t="n"/>
      <c r="E89" s="4" t="n"/>
      <c r="F89" s="2" t="n"/>
      <c r="G89" s="4" t="n"/>
      <c r="H89" s="5" t="n"/>
      <c r="I89" s="6" t="n"/>
      <c r="J89" s="7">
        <f>IF(H89="","",H89*I89)</f>
        <v/>
      </c>
      <c r="K89" s="7">
        <f>IF(H89="","",H89+J89)</f>
        <v/>
      </c>
      <c r="L89" s="2" t="n"/>
      <c r="M89" s="8">
        <f>IF(C89="","",IFERROR(VLOOKUP(C89,'Configuración'!$A$5:$D$14,4,FALSE),0))</f>
        <v/>
      </c>
      <c r="N89" s="7">
        <f>IF(OR(H89="",M89=""),"",H89*M89)</f>
        <v/>
      </c>
      <c r="O89" s="7">
        <f>IF(C89="","",IFERROR(VLOOKUP(C89,'Configuración'!$A$5:$D$14,3,FALSE),0))</f>
        <v/>
      </c>
      <c r="P89" s="8">
        <f>IF(OR(H89="",O89=""),"",IFERROR(H89/O89,0))</f>
        <v/>
      </c>
      <c r="Q89" s="7">
        <f>IF(P89="","",IF(P89&gt;=1,O89*0.02,0))</f>
        <v/>
      </c>
      <c r="R89" s="7">
        <f>IF(N89="","",N89+Q89)</f>
        <v/>
      </c>
      <c r="S89" s="4" t="n"/>
    </row>
    <row r="90" ht="22" customHeight="1">
      <c r="A90" s="2" t="n"/>
      <c r="B90" s="3" t="n"/>
      <c r="C90" s="2" t="n"/>
      <c r="D90" s="2" t="n"/>
      <c r="E90" s="4" t="n"/>
      <c r="F90" s="2" t="n"/>
      <c r="G90" s="4" t="n"/>
      <c r="H90" s="5" t="n"/>
      <c r="I90" s="6" t="n"/>
      <c r="J90" s="7">
        <f>IF(H90="","",H90*I90)</f>
        <v/>
      </c>
      <c r="K90" s="7">
        <f>IF(H90="","",H90+J90)</f>
        <v/>
      </c>
      <c r="L90" s="2" t="n"/>
      <c r="M90" s="8">
        <f>IF(C90="","",IFERROR(VLOOKUP(C90,'Configuración'!$A$5:$D$14,4,FALSE),0))</f>
        <v/>
      </c>
      <c r="N90" s="7">
        <f>IF(OR(H90="",M90=""),"",H90*M90)</f>
        <v/>
      </c>
      <c r="O90" s="7">
        <f>IF(C90="","",IFERROR(VLOOKUP(C90,'Configuración'!$A$5:$D$14,3,FALSE),0))</f>
        <v/>
      </c>
      <c r="P90" s="8">
        <f>IF(OR(H90="",O90=""),"",IFERROR(H90/O90,0))</f>
        <v/>
      </c>
      <c r="Q90" s="7">
        <f>IF(P90="","",IF(P90&gt;=1,O90*0.02,0))</f>
        <v/>
      </c>
      <c r="R90" s="7">
        <f>IF(N90="","",N90+Q90)</f>
        <v/>
      </c>
      <c r="S90" s="4" t="n"/>
    </row>
    <row r="91" ht="22" customHeight="1">
      <c r="A91" s="2" t="n"/>
      <c r="B91" s="3" t="n"/>
      <c r="C91" s="2" t="n"/>
      <c r="D91" s="2" t="n"/>
      <c r="E91" s="4" t="n"/>
      <c r="F91" s="2" t="n"/>
      <c r="G91" s="4" t="n"/>
      <c r="H91" s="5" t="n"/>
      <c r="I91" s="6" t="n"/>
      <c r="J91" s="7">
        <f>IF(H91="","",H91*I91)</f>
        <v/>
      </c>
      <c r="K91" s="7">
        <f>IF(H91="","",H91+J91)</f>
        <v/>
      </c>
      <c r="L91" s="2" t="n"/>
      <c r="M91" s="8">
        <f>IF(C91="","",IFERROR(VLOOKUP(C91,'Configuración'!$A$5:$D$14,4,FALSE),0))</f>
        <v/>
      </c>
      <c r="N91" s="7">
        <f>IF(OR(H91="",M91=""),"",H91*M91)</f>
        <v/>
      </c>
      <c r="O91" s="7">
        <f>IF(C91="","",IFERROR(VLOOKUP(C91,'Configuración'!$A$5:$D$14,3,FALSE),0))</f>
        <v/>
      </c>
      <c r="P91" s="8">
        <f>IF(OR(H91="",O91=""),"",IFERROR(H91/O91,0))</f>
        <v/>
      </c>
      <c r="Q91" s="7">
        <f>IF(P91="","",IF(P91&gt;=1,O91*0.02,0))</f>
        <v/>
      </c>
      <c r="R91" s="7">
        <f>IF(N91="","",N91+Q91)</f>
        <v/>
      </c>
      <c r="S91" s="4" t="n"/>
    </row>
    <row r="92" ht="22" customHeight="1">
      <c r="A92" s="2" t="n"/>
      <c r="B92" s="3" t="n"/>
      <c r="C92" s="2" t="n"/>
      <c r="D92" s="2" t="n"/>
      <c r="E92" s="4" t="n"/>
      <c r="F92" s="2" t="n"/>
      <c r="G92" s="4" t="n"/>
      <c r="H92" s="5" t="n"/>
      <c r="I92" s="6" t="n"/>
      <c r="J92" s="7">
        <f>IF(H92="","",H92*I92)</f>
        <v/>
      </c>
      <c r="K92" s="7">
        <f>IF(H92="","",H92+J92)</f>
        <v/>
      </c>
      <c r="L92" s="2" t="n"/>
      <c r="M92" s="8">
        <f>IF(C92="","",IFERROR(VLOOKUP(C92,'Configuración'!$A$5:$D$14,4,FALSE),0))</f>
        <v/>
      </c>
      <c r="N92" s="7">
        <f>IF(OR(H92="",M92=""),"",H92*M92)</f>
        <v/>
      </c>
      <c r="O92" s="7">
        <f>IF(C92="","",IFERROR(VLOOKUP(C92,'Configuración'!$A$5:$D$14,3,FALSE),0))</f>
        <v/>
      </c>
      <c r="P92" s="8">
        <f>IF(OR(H92="",O92=""),"",IFERROR(H92/O92,0))</f>
        <v/>
      </c>
      <c r="Q92" s="7">
        <f>IF(P92="","",IF(P92&gt;=1,O92*0.02,0))</f>
        <v/>
      </c>
      <c r="R92" s="7">
        <f>IF(N92="","",N92+Q92)</f>
        <v/>
      </c>
      <c r="S92" s="4" t="n"/>
    </row>
    <row r="93" ht="22" customHeight="1">
      <c r="A93" s="2" t="n"/>
      <c r="B93" s="3" t="n"/>
      <c r="C93" s="2" t="n"/>
      <c r="D93" s="2" t="n"/>
      <c r="E93" s="4" t="n"/>
      <c r="F93" s="2" t="n"/>
      <c r="G93" s="4" t="n"/>
      <c r="H93" s="5" t="n"/>
      <c r="I93" s="6" t="n"/>
      <c r="J93" s="7">
        <f>IF(H93="","",H93*I93)</f>
        <v/>
      </c>
      <c r="K93" s="7">
        <f>IF(H93="","",H93+J93)</f>
        <v/>
      </c>
      <c r="L93" s="2" t="n"/>
      <c r="M93" s="8">
        <f>IF(C93="","",IFERROR(VLOOKUP(C93,'Configuración'!$A$5:$D$14,4,FALSE),0))</f>
        <v/>
      </c>
      <c r="N93" s="7">
        <f>IF(OR(H93="",M93=""),"",H93*M93)</f>
        <v/>
      </c>
      <c r="O93" s="7">
        <f>IF(C93="","",IFERROR(VLOOKUP(C93,'Configuración'!$A$5:$D$14,3,FALSE),0))</f>
        <v/>
      </c>
      <c r="P93" s="8">
        <f>IF(OR(H93="",O93=""),"",IFERROR(H93/O93,0))</f>
        <v/>
      </c>
      <c r="Q93" s="7">
        <f>IF(P93="","",IF(P93&gt;=1,O93*0.02,0))</f>
        <v/>
      </c>
      <c r="R93" s="7">
        <f>IF(N93="","",N93+Q93)</f>
        <v/>
      </c>
      <c r="S93" s="4" t="n"/>
    </row>
    <row r="94" ht="22" customHeight="1">
      <c r="A94" s="2" t="n"/>
      <c r="B94" s="3" t="n"/>
      <c r="C94" s="2" t="n"/>
      <c r="D94" s="2" t="n"/>
      <c r="E94" s="4" t="n"/>
      <c r="F94" s="2" t="n"/>
      <c r="G94" s="4" t="n"/>
      <c r="H94" s="5" t="n"/>
      <c r="I94" s="6" t="n"/>
      <c r="J94" s="7">
        <f>IF(H94="","",H94*I94)</f>
        <v/>
      </c>
      <c r="K94" s="7">
        <f>IF(H94="","",H94+J94)</f>
        <v/>
      </c>
      <c r="L94" s="2" t="n"/>
      <c r="M94" s="8">
        <f>IF(C94="","",IFERROR(VLOOKUP(C94,'Configuración'!$A$5:$D$14,4,FALSE),0))</f>
        <v/>
      </c>
      <c r="N94" s="7">
        <f>IF(OR(H94="",M94=""),"",H94*M94)</f>
        <v/>
      </c>
      <c r="O94" s="7">
        <f>IF(C94="","",IFERROR(VLOOKUP(C94,'Configuración'!$A$5:$D$14,3,FALSE),0))</f>
        <v/>
      </c>
      <c r="P94" s="8">
        <f>IF(OR(H94="",O94=""),"",IFERROR(H94/O94,0))</f>
        <v/>
      </c>
      <c r="Q94" s="7">
        <f>IF(P94="","",IF(P94&gt;=1,O94*0.02,0))</f>
        <v/>
      </c>
      <c r="R94" s="7">
        <f>IF(N94="","",N94+Q94)</f>
        <v/>
      </c>
      <c r="S94" s="4" t="n"/>
    </row>
    <row r="95" ht="22" customHeight="1">
      <c r="A95" s="2" t="n"/>
      <c r="B95" s="3" t="n"/>
      <c r="C95" s="2" t="n"/>
      <c r="D95" s="2" t="n"/>
      <c r="E95" s="4" t="n"/>
      <c r="F95" s="2" t="n"/>
      <c r="G95" s="4" t="n"/>
      <c r="H95" s="5" t="n"/>
      <c r="I95" s="6" t="n"/>
      <c r="J95" s="7">
        <f>IF(H95="","",H95*I95)</f>
        <v/>
      </c>
      <c r="K95" s="7">
        <f>IF(H95="","",H95+J95)</f>
        <v/>
      </c>
      <c r="L95" s="2" t="n"/>
      <c r="M95" s="8">
        <f>IF(C95="","",IFERROR(VLOOKUP(C95,'Configuración'!$A$5:$D$14,4,FALSE),0))</f>
        <v/>
      </c>
      <c r="N95" s="7">
        <f>IF(OR(H95="",M95=""),"",H95*M95)</f>
        <v/>
      </c>
      <c r="O95" s="7">
        <f>IF(C95="","",IFERROR(VLOOKUP(C95,'Configuración'!$A$5:$D$14,3,FALSE),0))</f>
        <v/>
      </c>
      <c r="P95" s="8">
        <f>IF(OR(H95="",O95=""),"",IFERROR(H95/O95,0))</f>
        <v/>
      </c>
      <c r="Q95" s="7">
        <f>IF(P95="","",IF(P95&gt;=1,O95*0.02,0))</f>
        <v/>
      </c>
      <c r="R95" s="7">
        <f>IF(N95="","",N95+Q95)</f>
        <v/>
      </c>
      <c r="S95" s="4" t="n"/>
    </row>
    <row r="96" ht="22" customHeight="1">
      <c r="A96" s="2" t="n"/>
      <c r="B96" s="3" t="n"/>
      <c r="C96" s="2" t="n"/>
      <c r="D96" s="2" t="n"/>
      <c r="E96" s="4" t="n"/>
      <c r="F96" s="2" t="n"/>
      <c r="G96" s="4" t="n"/>
      <c r="H96" s="5" t="n"/>
      <c r="I96" s="6" t="n"/>
      <c r="J96" s="7">
        <f>IF(H96="","",H96*I96)</f>
        <v/>
      </c>
      <c r="K96" s="7">
        <f>IF(H96="","",H96+J96)</f>
        <v/>
      </c>
      <c r="L96" s="2" t="n"/>
      <c r="M96" s="8">
        <f>IF(C96="","",IFERROR(VLOOKUP(C96,'Configuración'!$A$5:$D$14,4,FALSE),0))</f>
        <v/>
      </c>
      <c r="N96" s="7">
        <f>IF(OR(H96="",M96=""),"",H96*M96)</f>
        <v/>
      </c>
      <c r="O96" s="7">
        <f>IF(C96="","",IFERROR(VLOOKUP(C96,'Configuración'!$A$5:$D$14,3,FALSE),0))</f>
        <v/>
      </c>
      <c r="P96" s="8">
        <f>IF(OR(H96="",O96=""),"",IFERROR(H96/O96,0))</f>
        <v/>
      </c>
      <c r="Q96" s="7">
        <f>IF(P96="","",IF(P96&gt;=1,O96*0.02,0))</f>
        <v/>
      </c>
      <c r="R96" s="7">
        <f>IF(N96="","",N96+Q96)</f>
        <v/>
      </c>
      <c r="S96" s="4" t="n"/>
    </row>
    <row r="97" ht="22" customHeight="1">
      <c r="A97" s="2" t="n"/>
      <c r="B97" s="3" t="n"/>
      <c r="C97" s="2" t="n"/>
      <c r="D97" s="2" t="n"/>
      <c r="E97" s="4" t="n"/>
      <c r="F97" s="2" t="n"/>
      <c r="G97" s="4" t="n"/>
      <c r="H97" s="5" t="n"/>
      <c r="I97" s="6" t="n"/>
      <c r="J97" s="7">
        <f>IF(H97="","",H97*I97)</f>
        <v/>
      </c>
      <c r="K97" s="7">
        <f>IF(H97="","",H97+J97)</f>
        <v/>
      </c>
      <c r="L97" s="2" t="n"/>
      <c r="M97" s="8">
        <f>IF(C97="","",IFERROR(VLOOKUP(C97,'Configuración'!$A$5:$D$14,4,FALSE),0))</f>
        <v/>
      </c>
      <c r="N97" s="7">
        <f>IF(OR(H97="",M97=""),"",H97*M97)</f>
        <v/>
      </c>
      <c r="O97" s="7">
        <f>IF(C97="","",IFERROR(VLOOKUP(C97,'Configuración'!$A$5:$D$14,3,FALSE),0))</f>
        <v/>
      </c>
      <c r="P97" s="8">
        <f>IF(OR(H97="",O97=""),"",IFERROR(H97/O97,0))</f>
        <v/>
      </c>
      <c r="Q97" s="7">
        <f>IF(P97="","",IF(P97&gt;=1,O97*0.02,0))</f>
        <v/>
      </c>
      <c r="R97" s="7">
        <f>IF(N97="","",N97+Q97)</f>
        <v/>
      </c>
      <c r="S97" s="4" t="n"/>
    </row>
    <row r="98" ht="22" customHeight="1">
      <c r="A98" s="2" t="n"/>
      <c r="B98" s="3" t="n"/>
      <c r="C98" s="2" t="n"/>
      <c r="D98" s="2" t="n"/>
      <c r="E98" s="4" t="n"/>
      <c r="F98" s="2" t="n"/>
      <c r="G98" s="4" t="n"/>
      <c r="H98" s="5" t="n"/>
      <c r="I98" s="6" t="n"/>
      <c r="J98" s="7">
        <f>IF(H98="","",H98*I98)</f>
        <v/>
      </c>
      <c r="K98" s="7">
        <f>IF(H98="","",H98+J98)</f>
        <v/>
      </c>
      <c r="L98" s="2" t="n"/>
      <c r="M98" s="8">
        <f>IF(C98="","",IFERROR(VLOOKUP(C98,'Configuración'!$A$5:$D$14,4,FALSE),0))</f>
        <v/>
      </c>
      <c r="N98" s="7">
        <f>IF(OR(H98="",M98=""),"",H98*M98)</f>
        <v/>
      </c>
      <c r="O98" s="7">
        <f>IF(C98="","",IFERROR(VLOOKUP(C98,'Configuración'!$A$5:$D$14,3,FALSE),0))</f>
        <v/>
      </c>
      <c r="P98" s="8">
        <f>IF(OR(H98="",O98=""),"",IFERROR(H98/O98,0))</f>
        <v/>
      </c>
      <c r="Q98" s="7">
        <f>IF(P98="","",IF(P98&gt;=1,O98*0.02,0))</f>
        <v/>
      </c>
      <c r="R98" s="7">
        <f>IF(N98="","",N98+Q98)</f>
        <v/>
      </c>
      <c r="S98" s="4" t="n"/>
    </row>
    <row r="99" ht="22" customHeight="1">
      <c r="A99" s="2" t="n"/>
      <c r="B99" s="3" t="n"/>
      <c r="C99" s="2" t="n"/>
      <c r="D99" s="2" t="n"/>
      <c r="E99" s="4" t="n"/>
      <c r="F99" s="2" t="n"/>
      <c r="G99" s="4" t="n"/>
      <c r="H99" s="5" t="n"/>
      <c r="I99" s="6" t="n"/>
      <c r="J99" s="7">
        <f>IF(H99="","",H99*I99)</f>
        <v/>
      </c>
      <c r="K99" s="7">
        <f>IF(H99="","",H99+J99)</f>
        <v/>
      </c>
      <c r="L99" s="2" t="n"/>
      <c r="M99" s="8">
        <f>IF(C99="","",IFERROR(VLOOKUP(C99,'Configuración'!$A$5:$D$14,4,FALSE),0))</f>
        <v/>
      </c>
      <c r="N99" s="7">
        <f>IF(OR(H99="",M99=""),"",H99*M99)</f>
        <v/>
      </c>
      <c r="O99" s="7">
        <f>IF(C99="","",IFERROR(VLOOKUP(C99,'Configuración'!$A$5:$D$14,3,FALSE),0))</f>
        <v/>
      </c>
      <c r="P99" s="8">
        <f>IF(OR(H99="",O99=""),"",IFERROR(H99/O99,0))</f>
        <v/>
      </c>
      <c r="Q99" s="7">
        <f>IF(P99="","",IF(P99&gt;=1,O99*0.02,0))</f>
        <v/>
      </c>
      <c r="R99" s="7">
        <f>IF(N99="","",N99+Q99)</f>
        <v/>
      </c>
      <c r="S99" s="4" t="n"/>
    </row>
    <row r="100" ht="22" customHeight="1">
      <c r="A100" s="2" t="n"/>
      <c r="B100" s="3" t="n"/>
      <c r="C100" s="2" t="n"/>
      <c r="D100" s="2" t="n"/>
      <c r="E100" s="4" t="n"/>
      <c r="F100" s="2" t="n"/>
      <c r="G100" s="4" t="n"/>
      <c r="H100" s="5" t="n"/>
      <c r="I100" s="6" t="n"/>
      <c r="J100" s="7">
        <f>IF(H100="","",H100*I100)</f>
        <v/>
      </c>
      <c r="K100" s="7">
        <f>IF(H100="","",H100+J100)</f>
        <v/>
      </c>
      <c r="L100" s="2" t="n"/>
      <c r="M100" s="8">
        <f>IF(C100="","",IFERROR(VLOOKUP(C100,'Configuración'!$A$5:$D$14,4,FALSE),0))</f>
        <v/>
      </c>
      <c r="N100" s="7">
        <f>IF(OR(H100="",M100=""),"",H100*M100)</f>
        <v/>
      </c>
      <c r="O100" s="7">
        <f>IF(C100="","",IFERROR(VLOOKUP(C100,'Configuración'!$A$5:$D$14,3,FALSE),0))</f>
        <v/>
      </c>
      <c r="P100" s="8">
        <f>IF(OR(H100="",O100=""),"",IFERROR(H100/O100,0))</f>
        <v/>
      </c>
      <c r="Q100" s="7">
        <f>IF(P100="","",IF(P100&gt;=1,O100*0.02,0))</f>
        <v/>
      </c>
      <c r="R100" s="7">
        <f>IF(N100="","",N100+Q100)</f>
        <v/>
      </c>
      <c r="S100" s="4" t="n"/>
    </row>
    <row r="101" ht="22" customHeight="1">
      <c r="A101" s="2" t="n"/>
      <c r="B101" s="3" t="n"/>
      <c r="C101" s="2" t="n"/>
      <c r="D101" s="2" t="n"/>
      <c r="E101" s="4" t="n"/>
      <c r="F101" s="2" t="n"/>
      <c r="G101" s="4" t="n"/>
      <c r="H101" s="5" t="n"/>
      <c r="I101" s="6" t="n"/>
      <c r="J101" s="7">
        <f>IF(H101="","",H101*I101)</f>
        <v/>
      </c>
      <c r="K101" s="7">
        <f>IF(H101="","",H101+J101)</f>
        <v/>
      </c>
      <c r="L101" s="2" t="n"/>
      <c r="M101" s="8">
        <f>IF(C101="","",IFERROR(VLOOKUP(C101,'Configuración'!$A$5:$D$14,4,FALSE),0))</f>
        <v/>
      </c>
      <c r="N101" s="7">
        <f>IF(OR(H101="",M101=""),"",H101*M101)</f>
        <v/>
      </c>
      <c r="O101" s="7">
        <f>IF(C101="","",IFERROR(VLOOKUP(C101,'Configuración'!$A$5:$D$14,3,FALSE),0))</f>
        <v/>
      </c>
      <c r="P101" s="8">
        <f>IF(OR(H101="",O101=""),"",IFERROR(H101/O101,0))</f>
        <v/>
      </c>
      <c r="Q101" s="7">
        <f>IF(P101="","",IF(P101&gt;=1,O101*0.02,0))</f>
        <v/>
      </c>
      <c r="R101" s="7">
        <f>IF(N101="","",N101+Q101)</f>
        <v/>
      </c>
      <c r="S101" s="4" t="n"/>
    </row>
  </sheetData>
  <autoFilter ref="A1:S101"/>
  <conditionalFormatting sqref="L2:L101">
    <cfRule type="expression" priority="1" dxfId="0">
      <formula>$L2="Cobrado"</formula>
    </cfRule>
    <cfRule type="expression" priority="2" dxfId="1">
      <formula>$L2="Vencido"</formula>
    </cfRule>
    <cfRule type="expression" priority="3" dxfId="2">
      <formula>$L2="Pendiente"</formula>
    </cfRule>
  </conditionalFormatting>
  <conditionalFormatting sqref="P2:P101">
    <cfRule type="expression" priority="4" dxfId="0">
      <formula>AND($P2&lt;&gt;"",$P2&gt;=1)</formula>
    </cfRule>
    <cfRule type="expression" priority="5" dxfId="1">
      <formula>AND($P2&lt;&gt;"",$P2&lt;0.8)</formula>
    </cfRule>
  </conditionalFormatting>
  <dataValidations count="4">
    <dataValidation sqref="C2:C101" showErrorMessage="1" showInputMessage="1" allowBlank="1" errorTitle="Vendedor no válido" error="Seleccione un vendedor de la lista." promptTitle="Vendedor" prompt="Seleccione el vendedor responsable." type="list">
      <formula1>'Configuración'!$A$5:$A$14</formula1>
    </dataValidation>
    <dataValidation sqref="L2:L101" showErrorMessage="1" showInputMessage="1" allowBlank="1" errorTitle="Estado no válido" error="Seleccione un estado de cobro de la lista." type="list">
      <formula1>'Configuración'!$A$18:$A$20</formula1>
    </dataValidation>
    <dataValidation sqref="I2:I101" showErrorMessage="1" showInputMessage="1" allowBlank="1" errorTitle="IVA no válido" error="Seleccione un tipo de IVA de la lista." type="list">
      <formula1>'Configuración'!$C$18:$C$20</formula1>
    </dataValidation>
    <dataValidation sqref="G2:G101" showErrorMessage="1" showInputMessage="1" allowBlank="1" errorTitle="Producto o servicio no válido" error="Seleccione un producto o servicio de la lista." type="list">
      <formula1>'Configuración'!$E$18:$E$25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24" customWidth="1" min="3" max="3"/>
    <col width="16" customWidth="1" min="4" max="4"/>
    <col width="30" customWidth="1" min="5" max="5"/>
    <col width="4" customWidth="1" min="6" max="6"/>
  </cols>
  <sheetData>
    <row r="1" ht="28" customHeight="1">
      <c r="A1" s="9" t="inlineStr">
        <is>
          <t>Configuración de vendedores y listas</t>
        </is>
      </c>
      <c r="B1" s="27" t="n"/>
      <c r="C1" s="27" t="n"/>
      <c r="D1" s="27" t="n"/>
      <c r="E1" s="27" t="n"/>
      <c r="F1" s="28" t="n"/>
    </row>
    <row r="2">
      <c r="A2" s="10" t="inlineStr">
        <is>
          <t>Edite objetivos, porcentajes de comisión y listas según las necesidades comerciales.</t>
        </is>
      </c>
    </row>
    <row r="3"/>
    <row r="4">
      <c r="A4" s="1" t="inlineStr">
        <is>
          <t>Vendedor</t>
        </is>
      </c>
      <c r="B4" s="1" t="inlineStr">
        <is>
          <t>Ciudad base</t>
        </is>
      </c>
      <c r="C4" s="1" t="inlineStr">
        <is>
          <t>Objetivo mensual (€)</t>
        </is>
      </c>
      <c r="D4" s="1" t="inlineStr">
        <is>
          <t>% comisión</t>
        </is>
      </c>
    </row>
    <row r="5">
      <c r="A5" s="2" t="inlineStr">
        <is>
          <t>Lucía</t>
        </is>
      </c>
      <c r="B5" s="2" t="inlineStr">
        <is>
          <t>Madrid</t>
        </is>
      </c>
      <c r="C5" s="5" t="n">
        <v>12000</v>
      </c>
      <c r="D5" s="6" t="n">
        <v>0.05</v>
      </c>
    </row>
    <row r="6">
      <c r="A6" s="2" t="inlineStr">
        <is>
          <t>Martín</t>
        </is>
      </c>
      <c r="B6" s="2" t="inlineStr">
        <is>
          <t>Barcelona</t>
        </is>
      </c>
      <c r="C6" s="5" t="n">
        <v>15000</v>
      </c>
      <c r="D6" s="6" t="n">
        <v>0.045</v>
      </c>
    </row>
    <row r="7">
      <c r="A7" s="2" t="inlineStr">
        <is>
          <t>Sofía</t>
        </is>
      </c>
      <c r="B7" s="2" t="inlineStr">
        <is>
          <t>Valencia</t>
        </is>
      </c>
      <c r="C7" s="5" t="n">
        <v>10000</v>
      </c>
      <c r="D7" s="6" t="n">
        <v>0.05</v>
      </c>
    </row>
    <row r="8">
      <c r="A8" s="2" t="inlineStr">
        <is>
          <t>Hugo</t>
        </is>
      </c>
      <c r="B8" s="2" t="inlineStr">
        <is>
          <t>Sevilla</t>
        </is>
      </c>
      <c r="C8" s="5" t="n">
        <v>11000</v>
      </c>
      <c r="D8" s="6" t="n">
        <v>0.04</v>
      </c>
    </row>
    <row r="9">
      <c r="A9" s="2" t="inlineStr">
        <is>
          <t>Marta</t>
        </is>
      </c>
      <c r="B9" s="2" t="inlineStr">
        <is>
          <t>Zaragoza</t>
        </is>
      </c>
      <c r="C9" s="5" t="n">
        <v>14000</v>
      </c>
      <c r="D9" s="6" t="n">
        <v>0.045</v>
      </c>
    </row>
    <row r="10">
      <c r="A10" s="2" t="inlineStr">
        <is>
          <t>Pablo</t>
        </is>
      </c>
      <c r="B10" s="2" t="inlineStr">
        <is>
          <t>Málaga</t>
        </is>
      </c>
      <c r="C10" s="5" t="n">
        <v>9000</v>
      </c>
      <c r="D10" s="6" t="n">
        <v>0.055</v>
      </c>
    </row>
    <row r="11">
      <c r="A11" s="2" t="inlineStr">
        <is>
          <t>Carmen</t>
        </is>
      </c>
      <c r="B11" s="2" t="inlineStr">
        <is>
          <t>Bilbao</t>
        </is>
      </c>
      <c r="C11" s="5" t="n">
        <v>13000</v>
      </c>
      <c r="D11" s="6" t="n">
        <v>0.045</v>
      </c>
    </row>
    <row r="12">
      <c r="A12" s="2" t="inlineStr">
        <is>
          <t>Javier</t>
        </is>
      </c>
      <c r="B12" s="2" t="inlineStr">
        <is>
          <t>Murcia</t>
        </is>
      </c>
      <c r="C12" s="5" t="n">
        <v>10000</v>
      </c>
      <c r="D12" s="6" t="n">
        <v>0.05</v>
      </c>
    </row>
    <row r="13">
      <c r="A13" s="2" t="inlineStr">
        <is>
          <t>Laura</t>
        </is>
      </c>
      <c r="B13" s="2" t="inlineStr">
        <is>
          <t>Alicante</t>
        </is>
      </c>
      <c r="C13" s="5" t="n">
        <v>11000</v>
      </c>
      <c r="D13" s="6" t="n">
        <v>0.05</v>
      </c>
    </row>
    <row r="14">
      <c r="A14" s="2" t="inlineStr">
        <is>
          <t>Álvaro</t>
        </is>
      </c>
      <c r="B14" s="2" t="inlineStr">
        <is>
          <t>Granada</t>
        </is>
      </c>
      <c r="C14" s="5" t="n">
        <v>12000</v>
      </c>
      <c r="D14" s="6" t="n">
        <v>0.04</v>
      </c>
    </row>
    <row r="15"/>
    <row r="16"/>
    <row r="17">
      <c r="A17" s="11" t="inlineStr">
        <is>
          <t>Estados de cobro</t>
        </is>
      </c>
      <c r="C17" s="11" t="inlineStr">
        <is>
          <t>Tipos de IVA</t>
        </is>
      </c>
      <c r="E17" s="11" t="inlineStr">
        <is>
          <t>Productos/servicios</t>
        </is>
      </c>
    </row>
    <row r="18">
      <c r="A18" s="12" t="inlineStr">
        <is>
          <t>Cobrado</t>
        </is>
      </c>
      <c r="C18" s="6" t="n">
        <v>0.21</v>
      </c>
      <c r="E18" s="12" t="inlineStr">
        <is>
          <t>Consultoría estratégica</t>
        </is>
      </c>
    </row>
    <row r="19">
      <c r="A19" s="12" t="inlineStr">
        <is>
          <t>Pendiente</t>
        </is>
      </c>
      <c r="C19" s="6" t="n">
        <v>0.1</v>
      </c>
      <c r="E19" s="12" t="inlineStr">
        <is>
          <t>Software de gestión</t>
        </is>
      </c>
    </row>
    <row r="20">
      <c r="A20" s="12" t="inlineStr">
        <is>
          <t>Vencido</t>
        </is>
      </c>
      <c r="C20" s="6" t="n">
        <v>0.04</v>
      </c>
      <c r="E20" s="12" t="inlineStr">
        <is>
          <t>Servicio de implantación</t>
        </is>
      </c>
    </row>
    <row r="21">
      <c r="E21" s="12" t="inlineStr">
        <is>
          <t>Mantenimiento anual</t>
        </is>
      </c>
    </row>
    <row r="22">
      <c r="E22" s="12" t="inlineStr">
        <is>
          <t>Formación corporativa</t>
        </is>
      </c>
    </row>
    <row r="23">
      <c r="E23" s="12" t="inlineStr">
        <is>
          <t>Licencias SaaS</t>
        </is>
      </c>
    </row>
    <row r="24">
      <c r="E24" s="12" t="inlineStr">
        <is>
          <t>Equipamiento industrial</t>
        </is>
      </c>
    </row>
    <row r="25">
      <c r="E25" s="12" t="inlineStr">
        <is>
          <t>Auditoría operativa</t>
        </is>
      </c>
    </row>
  </sheetData>
  <autoFilter ref="A4:D14"/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24"/>
  <sheetViews>
    <sheetView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16" customWidth="1" min="3" max="3"/>
    <col width="21" customWidth="1" min="4" max="4"/>
    <col width="20" customWidth="1" min="5" max="5"/>
    <col width="4" customWidth="1" min="6" max="6"/>
    <col width="20" customWidth="1" min="7" max="7"/>
    <col width="21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14" customWidth="1" min="15" max="15"/>
    <col width="14" customWidth="1" min="16" max="16"/>
    <col width="14" customWidth="1" min="17" max="17"/>
  </cols>
  <sheetData>
    <row r="1" ht="30" customHeight="1">
      <c r="A1" s="9" t="inlineStr">
        <is>
          <t>Resumen comercial y control de comisiones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7" t="n"/>
      <c r="M1" s="27" t="n"/>
      <c r="N1" s="27" t="n"/>
      <c r="O1" s="27" t="n"/>
      <c r="P1" s="27" t="n"/>
      <c r="Q1" s="28" t="n"/>
    </row>
    <row r="2"/>
    <row r="3">
      <c r="A3" s="13" t="inlineStr">
        <is>
          <t>Ventas netas totales</t>
        </is>
      </c>
      <c r="B3" s="14">
        <f>SUM('Ventas'!$H$2:$H$101)</f>
        <v/>
      </c>
    </row>
    <row r="4">
      <c r="A4" s="13" t="inlineStr">
        <is>
          <t>IVA repercutido</t>
        </is>
      </c>
      <c r="B4" s="14">
        <f>SUM('Ventas'!$J$2:$J$101)</f>
        <v/>
      </c>
    </row>
    <row r="5">
      <c r="A5" s="13" t="inlineStr">
        <is>
          <t>Facturación total</t>
        </is>
      </c>
      <c r="B5" s="14">
        <f>SUM('Ventas'!$K$2:$K$101)</f>
        <v/>
      </c>
    </row>
    <row r="6">
      <c r="A6" s="13" t="inlineStr">
        <is>
          <t>Número de ventas</t>
        </is>
      </c>
      <c r="B6" s="15">
        <f>COUNTIF('Ventas'!$A$2:$A$101,"&lt;&gt;")</f>
        <v/>
      </c>
    </row>
    <row r="7">
      <c r="A7" s="13" t="inlineStr">
        <is>
          <t>Ventas cobradas</t>
        </is>
      </c>
      <c r="B7" s="15">
        <f>COUNTIF('Ventas'!$L$2:$L$101,"Cobrado")</f>
        <v/>
      </c>
    </row>
    <row r="8">
      <c r="A8" s="13" t="inlineStr">
        <is>
          <t>Porcentaje cobrado</t>
        </is>
      </c>
      <c r="B8" s="16">
        <f>IFERROR($B$7/$B$6,0)</f>
        <v/>
      </c>
    </row>
    <row r="9">
      <c r="A9" s="13" t="inlineStr">
        <is>
          <t>Comisión total</t>
        </is>
      </c>
      <c r="B9" s="14">
        <f>SUM('Ventas'!$R$2:$R$101)</f>
        <v/>
      </c>
    </row>
    <row r="10">
      <c r="A10" s="13" t="inlineStr">
        <is>
          <t>Ticket medio</t>
        </is>
      </c>
      <c r="B10" s="14">
        <f>IFERROR(AVERAGE('Ventas'!$H$2:$H$101),0)</f>
        <v/>
      </c>
    </row>
    <row r="11"/>
    <row r="12"/>
    <row r="13"/>
    <row r="14">
      <c r="A14" s="1" t="inlineStr">
        <is>
          <t>Vendedor</t>
        </is>
      </c>
      <c r="B14" s="1" t="inlineStr">
        <is>
          <t>Ventas netas (€)</t>
        </is>
      </c>
      <c r="C14" s="1" t="inlineStr">
        <is>
          <t>N.º operaciones</t>
        </is>
      </c>
      <c r="D14" s="1" t="inlineStr">
        <is>
          <t>Cumplimiento medio</t>
        </is>
      </c>
      <c r="E14" s="1" t="inlineStr">
        <is>
          <t>Comisión total (€)</t>
        </is>
      </c>
      <c r="G14" s="1" t="inlineStr">
        <is>
          <t>Estado de cobro</t>
        </is>
      </c>
      <c r="H14" s="1" t="inlineStr">
        <is>
          <t>Número de operaciones</t>
        </is>
      </c>
    </row>
    <row r="15">
      <c r="A15" s="17" t="inlineStr">
        <is>
          <t>Lucía</t>
        </is>
      </c>
      <c r="B15" s="18">
        <f>SUMIF('Ventas'!$C$2:$C$101,$A15,'Ventas'!$H$2:$H$101)</f>
        <v/>
      </c>
      <c r="C15" s="19">
        <f>COUNTIF('Ventas'!$C$2:$C$101,$A15)</f>
        <v/>
      </c>
      <c r="D15" s="20">
        <f>IF(C15=0,"",IFERROR(AVERAGEIF('Ventas'!$C$2:$C$101,$A15,'Ventas'!$P$2:$P$101),0))</f>
        <v/>
      </c>
      <c r="E15" s="18">
        <f>SUMIF('Ventas'!$C$2:$C$101,$A15,'Ventas'!$R$2:$R$101)</f>
        <v/>
      </c>
      <c r="G15" s="21" t="inlineStr">
        <is>
          <t>Cobrado</t>
        </is>
      </c>
      <c r="H15" s="21">
        <f>COUNTIF('Ventas'!$L$2:$L$101,G15)</f>
        <v/>
      </c>
    </row>
    <row r="16">
      <c r="A16" s="22" t="inlineStr">
        <is>
          <t>Martín</t>
        </is>
      </c>
      <c r="B16" s="7">
        <f>SUMIF('Ventas'!$C$2:$C$101,$A16,'Ventas'!$H$2:$H$101)</f>
        <v/>
      </c>
      <c r="C16" s="23">
        <f>COUNTIF('Ventas'!$C$2:$C$101,$A16)</f>
        <v/>
      </c>
      <c r="D16" s="8">
        <f>IF(C16=0,"",IFERROR(AVERAGEIF('Ventas'!$C$2:$C$101,$A16,'Ventas'!$P$2:$P$101),0))</f>
        <v/>
      </c>
      <c r="E16" s="7">
        <f>SUMIF('Ventas'!$C$2:$C$101,$A16,'Ventas'!$R$2:$R$101)</f>
        <v/>
      </c>
      <c r="G16" s="24" t="inlineStr">
        <is>
          <t>Pendiente</t>
        </is>
      </c>
      <c r="H16" s="24">
        <f>COUNTIF('Ventas'!$L$2:$L$101,G16)</f>
        <v/>
      </c>
    </row>
    <row r="17">
      <c r="A17" s="17" t="inlineStr">
        <is>
          <t>Sofía</t>
        </is>
      </c>
      <c r="B17" s="18">
        <f>SUMIF('Ventas'!$C$2:$C$101,$A17,'Ventas'!$H$2:$H$101)</f>
        <v/>
      </c>
      <c r="C17" s="19">
        <f>COUNTIF('Ventas'!$C$2:$C$101,$A17)</f>
        <v/>
      </c>
      <c r="D17" s="20">
        <f>IF(C17=0,"",IFERROR(AVERAGEIF('Ventas'!$C$2:$C$101,$A17,'Ventas'!$P$2:$P$101),0))</f>
        <v/>
      </c>
      <c r="E17" s="18">
        <f>SUMIF('Ventas'!$C$2:$C$101,$A17,'Ventas'!$R$2:$R$101)</f>
        <v/>
      </c>
      <c r="G17" s="21" t="inlineStr">
        <is>
          <t>Vencido</t>
        </is>
      </c>
      <c r="H17" s="21">
        <f>COUNTIF('Ventas'!$L$2:$L$101,G17)</f>
        <v/>
      </c>
    </row>
    <row r="18">
      <c r="A18" s="22" t="inlineStr">
        <is>
          <t>Hugo</t>
        </is>
      </c>
      <c r="B18" s="7">
        <f>SUMIF('Ventas'!$C$2:$C$101,$A18,'Ventas'!$H$2:$H$101)</f>
        <v/>
      </c>
      <c r="C18" s="23">
        <f>COUNTIF('Ventas'!$C$2:$C$101,$A18)</f>
        <v/>
      </c>
      <c r="D18" s="8">
        <f>IF(C18=0,"",IFERROR(AVERAGEIF('Ventas'!$C$2:$C$101,$A18,'Ventas'!$P$2:$P$101),0))</f>
        <v/>
      </c>
      <c r="E18" s="7">
        <f>SUMIF('Ventas'!$C$2:$C$101,$A18,'Ventas'!$R$2:$R$101)</f>
        <v/>
      </c>
    </row>
    <row r="19">
      <c r="A19" s="17" t="inlineStr">
        <is>
          <t>Marta</t>
        </is>
      </c>
      <c r="B19" s="18">
        <f>SUMIF('Ventas'!$C$2:$C$101,$A19,'Ventas'!$H$2:$H$101)</f>
        <v/>
      </c>
      <c r="C19" s="19">
        <f>COUNTIF('Ventas'!$C$2:$C$101,$A19)</f>
        <v/>
      </c>
      <c r="D19" s="20">
        <f>IF(C19=0,"",IFERROR(AVERAGEIF('Ventas'!$C$2:$C$101,$A19,'Ventas'!$P$2:$P$101),0))</f>
        <v/>
      </c>
      <c r="E19" s="18">
        <f>SUMIF('Ventas'!$C$2:$C$101,$A19,'Ventas'!$R$2:$R$101)</f>
        <v/>
      </c>
    </row>
    <row r="20">
      <c r="A20" s="22" t="inlineStr">
        <is>
          <t>Pablo</t>
        </is>
      </c>
      <c r="B20" s="7">
        <f>SUMIF('Ventas'!$C$2:$C$101,$A20,'Ventas'!$H$2:$H$101)</f>
        <v/>
      </c>
      <c r="C20" s="23">
        <f>COUNTIF('Ventas'!$C$2:$C$101,$A20)</f>
        <v/>
      </c>
      <c r="D20" s="8">
        <f>IF(C20=0,"",IFERROR(AVERAGEIF('Ventas'!$C$2:$C$101,$A20,'Ventas'!$P$2:$P$101),0))</f>
        <v/>
      </c>
      <c r="E20" s="7">
        <f>SUMIF('Ventas'!$C$2:$C$101,$A20,'Ventas'!$R$2:$R$101)</f>
        <v/>
      </c>
    </row>
    <row r="21">
      <c r="A21" s="17" t="inlineStr">
        <is>
          <t>Carmen</t>
        </is>
      </c>
      <c r="B21" s="18">
        <f>SUMIF('Ventas'!$C$2:$C$101,$A21,'Ventas'!$H$2:$H$101)</f>
        <v/>
      </c>
      <c r="C21" s="19">
        <f>COUNTIF('Ventas'!$C$2:$C$101,$A21)</f>
        <v/>
      </c>
      <c r="D21" s="20">
        <f>IF(C21=0,"",IFERROR(AVERAGEIF('Ventas'!$C$2:$C$101,$A21,'Ventas'!$P$2:$P$101),0))</f>
        <v/>
      </c>
      <c r="E21" s="18">
        <f>SUMIF('Ventas'!$C$2:$C$101,$A21,'Ventas'!$R$2:$R$101)</f>
        <v/>
      </c>
    </row>
    <row r="22">
      <c r="A22" s="22" t="inlineStr">
        <is>
          <t>Javier</t>
        </is>
      </c>
      <c r="B22" s="7">
        <f>SUMIF('Ventas'!$C$2:$C$101,$A22,'Ventas'!$H$2:$H$101)</f>
        <v/>
      </c>
      <c r="C22" s="23">
        <f>COUNTIF('Ventas'!$C$2:$C$101,$A22)</f>
        <v/>
      </c>
      <c r="D22" s="8">
        <f>IF(C22=0,"",IFERROR(AVERAGEIF('Ventas'!$C$2:$C$101,$A22,'Ventas'!$P$2:$P$101),0))</f>
        <v/>
      </c>
      <c r="E22" s="7">
        <f>SUMIF('Ventas'!$C$2:$C$101,$A22,'Ventas'!$R$2:$R$101)</f>
        <v/>
      </c>
    </row>
    <row r="23">
      <c r="A23" s="17" t="inlineStr">
        <is>
          <t>Laura</t>
        </is>
      </c>
      <c r="B23" s="18">
        <f>SUMIF('Ventas'!$C$2:$C$101,$A23,'Ventas'!$H$2:$H$101)</f>
        <v/>
      </c>
      <c r="C23" s="19">
        <f>COUNTIF('Ventas'!$C$2:$C$101,$A23)</f>
        <v/>
      </c>
      <c r="D23" s="20">
        <f>IF(C23=0,"",IFERROR(AVERAGEIF('Ventas'!$C$2:$C$101,$A23,'Ventas'!$P$2:$P$101),0))</f>
        <v/>
      </c>
      <c r="E23" s="18">
        <f>SUMIF('Ventas'!$C$2:$C$101,$A23,'Ventas'!$R$2:$R$101)</f>
        <v/>
      </c>
    </row>
    <row r="24">
      <c r="A24" s="22" t="inlineStr">
        <is>
          <t>Álvaro</t>
        </is>
      </c>
      <c r="B24" s="7">
        <f>SUMIF('Ventas'!$C$2:$C$101,$A24,'Ventas'!$H$2:$H$101)</f>
        <v/>
      </c>
      <c r="C24" s="23">
        <f>COUNTIF('Ventas'!$C$2:$C$101,$A24)</f>
        <v/>
      </c>
      <c r="D24" s="8">
        <f>IF(C24=0,"",IFERROR(AVERAGEIF('Ventas'!$C$2:$C$101,$A24,'Ventas'!$P$2:$P$101),0))</f>
        <v/>
      </c>
      <c r="E24" s="7">
        <f>SUMIF('Ventas'!$C$2:$C$101,$A24,'Ventas'!$R$2:$R$101)</f>
        <v/>
      </c>
    </row>
  </sheetData>
  <mergeCells count="1">
    <mergeCell ref="A1:Q1"/>
  </mergeCells>
  <conditionalFormatting sqref="D15:D24">
    <cfRule type="expression" priority="1" dxfId="0">
      <formula>AND($D15&lt;&gt;"",$D15&gt;=1)</formula>
    </cfRule>
    <cfRule type="expression" priority="2" dxfId="1">
      <formula>AND($D15&lt;&gt;"",$D15&lt;0.8)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80" customWidth="1" min="3" max="3"/>
  </cols>
  <sheetData>
    <row r="1" ht="30" customHeight="1">
      <c r="A1" s="9" t="inlineStr">
        <is>
          <t>Guía de uso de la plantilla de control de comisiones</t>
        </is>
      </c>
      <c r="B1" s="27" t="n"/>
      <c r="C1" s="27" t="n"/>
      <c r="D1" s="27" t="n"/>
      <c r="E1" s="27" t="n"/>
      <c r="F1" s="27" t="n"/>
      <c r="G1" s="27" t="n"/>
      <c r="H1" s="28" t="n"/>
    </row>
    <row r="2"/>
    <row r="3">
      <c r="A3" s="1" t="inlineStr">
        <is>
          <t>Hoja</t>
        </is>
      </c>
      <c r="B3" s="1" t="inlineStr">
        <is>
          <t>Finalidad</t>
        </is>
      </c>
      <c r="C3" s="1" t="inlineStr">
        <is>
          <t>Uso recomendado</t>
        </is>
      </c>
    </row>
    <row r="4" ht="45" customHeight="1">
      <c r="A4" s="25" t="inlineStr">
        <is>
          <t>Ventas</t>
        </is>
      </c>
      <c r="B4" s="25" t="inlineStr">
        <is>
          <t>Registro operativo de ventas y cobros.</t>
        </is>
      </c>
      <c r="C4" s="25" t="inlineStr">
        <is>
          <t>Introduzca los datos en amarillo. Las columnas blancas calculan IVA, comisión, objetivo, cumplimiento y bono.</t>
        </is>
      </c>
    </row>
    <row r="5" ht="45" customHeight="1">
      <c r="A5" s="26" t="inlineStr">
        <is>
          <t>Configuración</t>
        </is>
      </c>
      <c r="B5" s="26" t="inlineStr">
        <is>
          <t>Objetivos, porcentajes y listas auxiliares.</t>
        </is>
      </c>
      <c r="C5" s="26" t="inlineStr">
        <is>
          <t>Actualice vendedores, objetivos mensuales y porcentajes de comisión antes de registrar nuevas operaciones.</t>
        </is>
      </c>
    </row>
    <row r="6" ht="45" customHeight="1">
      <c r="A6" s="25" t="inlineStr">
        <is>
          <t>Resumen</t>
        </is>
      </c>
      <c r="B6" s="25" t="inlineStr">
        <is>
          <t>Indicadores y gráficos de seguimiento.</t>
        </is>
      </c>
      <c r="C6" s="25" t="inlineStr">
        <is>
          <t>Revise facturación, cobros, cumplimiento y comisiones por vendedor. Los gráficos consideran las filas preparadas de Ventas.</t>
        </is>
      </c>
    </row>
    <row r="7"/>
    <row r="8">
      <c r="A8" s="13" t="inlineStr">
        <is>
          <t>Notas de trabajo</t>
        </is>
      </c>
    </row>
    <row r="9">
      <c r="A9" s="26" t="inlineStr">
        <is>
          <t>La hoja Ventas está preparada hasta la fila 101 para nuevas operaciones.</t>
        </is>
      </c>
    </row>
    <row r="10">
      <c r="A10" s="26" t="inlineStr">
        <is>
          <t>Utilice los desplegables para vendedor, estado de cobro, IVA y producto o servicio.</t>
        </is>
      </c>
    </row>
    <row r="11">
      <c r="A11" s="26" t="inlineStr">
        <is>
          <t>Los estados Vencido y los cumplimientos inferiores al 80 % se resaltan en rojo.</t>
        </is>
      </c>
    </row>
    <row r="12">
      <c r="A12" s="26" t="inlineStr">
        <is>
          <t>Los cumplimientos iguales o superiores al 100 % se resaltan en verde y generan un bono del 2 % del objetivo.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2026-09-06T23:40:31Z</dcterms:created>
  <dcterms:modified xmlns:dcterms="http://purl.org/dc/terms/" xmlns:xsi="http://www.w3.org/2001/XMLSchema-instance" xsi:type="dcterms:W3CDTF">2026-09-06T23:40:31Z</dcterms:modified>
</cp:coreProperties>
</file>