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royecto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&quot; €&quot;"/>
    <numFmt numFmtId="166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2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164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3" fillId="6" borderId="1" pivotButton="0" quotePrefix="0" xfId="0"/>
    <xf numFmtId="165" fontId="4" fillId="6" borderId="1" pivotButton="0" quotePrefix="0" xfId="0"/>
    <xf numFmtId="166" fontId="4" fillId="6" borderId="1" pivotButton="0" quotePrefix="0" xfId="0"/>
    <xf numFmtId="0" fontId="3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5" fontId="5" fillId="0" borderId="1" applyAlignment="1" pivotButton="0" quotePrefix="0" xfId="0">
      <alignment horizontal="center" vertical="center"/>
    </xf>
    <xf numFmtId="166" fontId="5" fillId="0" borderId="1" applyAlignment="1" pivotButton="0" quotePrefix="0" xfId="0">
      <alignment horizontal="center" vertical="center"/>
    </xf>
    <xf numFmtId="1" fontId="5" fillId="0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pivotButton="0" quotePrefix="0" xfId="0"/>
    <xf numFmtId="164" fontId="0" fillId="4" borderId="1" pivotButton="0" quotePrefix="0" xfId="0"/>
    <xf numFmtId="165" fontId="0" fillId="3" borderId="1" pivotButton="0" quotePrefix="0" xfId="0"/>
    <xf numFmtId="165" fontId="0" fillId="4" borderId="1" pivotButton="0" quotePrefix="0" xfId="0"/>
    <xf numFmtId="166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5" fontId="4" fillId="6" borderId="1" pivotButton="0" quotePrefix="0" xfId="0"/>
    <xf numFmtId="166" fontId="4" fillId="6" borderId="1" pivotButton="0" quotePrefix="0" xfId="0"/>
    <xf numFmtId="165" fontId="5" fillId="0" borderId="1" applyAlignment="1" pivotButton="0" quotePrefix="0" xfId="0">
      <alignment horizontal="center" vertical="center"/>
    </xf>
    <xf numFmtId="166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5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Presupuesto Aprobado vs Coste Real por Proyecto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'Dashboard'!$A$19:$A$28</f>
            </numRef>
          </cat>
          <val>
            <numRef>
              <f>'Dashboard'!$B$19:$B$28</f>
            </numRef>
          </val>
        </ser>
        <ser>
          <idx val="1"/>
          <order val="1"/>
          <tx>
            <strRef>
              <f>'Dashboard'!C18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'Dashboard'!$A$19:$A$28</f>
            </numRef>
          </cat>
          <val>
            <numRef>
              <f>'Dashboard'!$C$19:$C$28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Proyecto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Proyectos por Estado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'Dashboard'!$A$12:$A$15</f>
            </numRef>
          </cat>
          <val>
            <numRef>
              <f>'Dashboard'!$B$12:$B$15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30" customWidth="1" min="2" max="2"/>
    <col width="12" customWidth="1" min="3" max="3"/>
    <col width="14" customWidth="1" min="4" max="4"/>
    <col width="18" customWidth="1" min="5" max="5"/>
    <col width="13" customWidth="1" min="6" max="6"/>
    <col width="16" customWidth="1" min="7" max="7"/>
    <col width="18" customWidth="1" min="8" max="8"/>
    <col width="16" customWidth="1" min="9" max="9"/>
    <col width="14" customWidth="1" min="10" max="10"/>
    <col width="13" customWidth="1" min="11" max="11"/>
    <col width="15" customWidth="1" min="12" max="12"/>
    <col width="20" customWidth="1" min="13" max="13"/>
    <col width="14" customWidth="1" min="15" max="15"/>
    <col width="18" customWidth="1" min="16" max="16"/>
  </cols>
  <sheetData>
    <row r="1" ht="26" customHeight="1">
      <c r="A1" s="1" t="inlineStr">
        <is>
          <t>CONTROL DE DESVIACIONES DE PRESUPUESTO DE PROYECTOS</t>
        </is>
      </c>
    </row>
    <row r="2"/>
    <row r="3" ht="34" customHeight="1">
      <c r="A3" s="2" t="inlineStr">
        <is>
          <t>Nº</t>
        </is>
      </c>
      <c r="B3" s="2" t="inlineStr">
        <is>
          <t>Proyecto</t>
        </is>
      </c>
      <c r="C3" s="2" t="inlineStr">
        <is>
          <t>Ubicación</t>
        </is>
      </c>
      <c r="D3" s="2" t="inlineStr">
        <is>
          <t>Departamento</t>
        </is>
      </c>
      <c r="E3" s="2" t="inlineStr">
        <is>
          <t>Responsable</t>
        </is>
      </c>
      <c r="F3" s="2" t="inlineStr">
        <is>
          <t>Fecha Inicio</t>
        </is>
      </c>
      <c r="G3" s="2" t="inlineStr">
        <is>
          <t>Fecha Fin Prevista</t>
        </is>
      </c>
      <c r="H3" s="2" t="inlineStr">
        <is>
          <t>Presupuesto Aprobado (€)</t>
        </is>
      </c>
      <c r="I3" s="2" t="inlineStr">
        <is>
          <t>Coste Real (€)</t>
        </is>
      </c>
      <c r="J3" s="2" t="inlineStr">
        <is>
          <t>Desviación (€)</t>
        </is>
      </c>
      <c r="K3" s="2" t="inlineStr">
        <is>
          <t>Desviación (%)</t>
        </is>
      </c>
      <c r="L3" s="2" t="inlineStr">
        <is>
          <t>Estado</t>
        </is>
      </c>
      <c r="M3" s="2" t="inlineStr">
        <is>
          <t>Director Departamento</t>
        </is>
      </c>
      <c r="O3" s="3" t="inlineStr">
        <is>
          <t>Departamento</t>
        </is>
      </c>
      <c r="P3" s="3" t="inlineStr">
        <is>
          <t>Director</t>
        </is>
      </c>
    </row>
    <row r="4">
      <c r="A4" s="4" t="n">
        <v>1</v>
      </c>
      <c r="B4" s="5" t="inlineStr">
        <is>
          <t>Renovación Web Corporativa</t>
        </is>
      </c>
      <c r="C4" s="5" t="inlineStr">
        <is>
          <t>Madrid</t>
        </is>
      </c>
      <c r="D4" s="5" t="inlineStr">
        <is>
          <t>Marketing</t>
        </is>
      </c>
      <c r="E4" s="5" t="inlineStr">
        <is>
          <t>Lucía Fernández</t>
        </is>
      </c>
      <c r="F4" s="28" t="n">
        <v>46034</v>
      </c>
      <c r="G4" s="28" t="n">
        <v>46142</v>
      </c>
      <c r="H4" s="29" t="n">
        <v>32000</v>
      </c>
      <c r="I4" s="29" t="n">
        <v>35800</v>
      </c>
      <c r="J4" s="30">
        <f>I4-H4</f>
        <v/>
      </c>
      <c r="K4" s="31">
        <f>IFERROR(J4/H4,0)</f>
        <v/>
      </c>
      <c r="L4" s="5">
        <f>IF(K4&gt;0.1,"Crítico",IF(K4&gt;0,"Atención",IF(K4&lt;0,"Ahorro","En Presupuesto")))</f>
        <v/>
      </c>
      <c r="M4" s="5">
        <f>IFERROR(VLOOKUP(D4,$O$4:$P$11,2,FALSE),"")</f>
        <v/>
      </c>
      <c r="O4" s="5" t="inlineStr">
        <is>
          <t>Marketing</t>
        </is>
      </c>
      <c r="P4" s="5" t="inlineStr">
        <is>
          <t>Lucía Fernández</t>
        </is>
      </c>
    </row>
    <row r="5">
      <c r="A5" s="10" t="n">
        <v>2</v>
      </c>
      <c r="B5" s="11" t="inlineStr">
        <is>
          <t>Implantación ERP</t>
        </is>
      </c>
      <c r="C5" s="11" t="inlineStr">
        <is>
          <t>Barcelona</t>
        </is>
      </c>
      <c r="D5" s="11" t="inlineStr">
        <is>
          <t>TI</t>
        </is>
      </c>
      <c r="E5" s="11" t="inlineStr">
        <is>
          <t>Martín Gómez</t>
        </is>
      </c>
      <c r="F5" s="32" t="n">
        <v>46042</v>
      </c>
      <c r="G5" s="32" t="n">
        <v>46218</v>
      </c>
      <c r="H5" s="29" t="n">
        <v>120000</v>
      </c>
      <c r="I5" s="29" t="n">
        <v>138500</v>
      </c>
      <c r="J5" s="33">
        <f>I5-H5</f>
        <v/>
      </c>
      <c r="K5" s="34">
        <f>IFERROR(J5/H5,0)</f>
        <v/>
      </c>
      <c r="L5" s="11">
        <f>IF(K5&gt;0.1,"Crítico",IF(K5&gt;0,"Atención",IF(K5&lt;0,"Ahorro","En Presupuesto")))</f>
        <v/>
      </c>
      <c r="M5" s="11">
        <f>IFERROR(VLOOKUP(D5,$O$4:$P$11,2,FALSE),"")</f>
        <v/>
      </c>
      <c r="O5" s="11" t="inlineStr">
        <is>
          <t>TI</t>
        </is>
      </c>
      <c r="P5" s="11" t="inlineStr">
        <is>
          <t>Martín Gómez</t>
        </is>
      </c>
    </row>
    <row r="6">
      <c r="A6" s="4" t="n">
        <v>3</v>
      </c>
      <c r="B6" s="5" t="inlineStr">
        <is>
          <t>Expansión Almacén Sevilla</t>
        </is>
      </c>
      <c r="C6" s="5" t="inlineStr">
        <is>
          <t>Sevilla</t>
        </is>
      </c>
      <c r="D6" s="5" t="inlineStr">
        <is>
          <t>Logística</t>
        </is>
      </c>
      <c r="E6" s="5" t="inlineStr">
        <is>
          <t>Javier Moreno</t>
        </is>
      </c>
      <c r="F6" s="28" t="n">
        <v>46054</v>
      </c>
      <c r="G6" s="28" t="n">
        <v>46203</v>
      </c>
      <c r="H6" s="29" t="n">
        <v>95000</v>
      </c>
      <c r="I6" s="29" t="n">
        <v>91200</v>
      </c>
      <c r="J6" s="30">
        <f>I6-H6</f>
        <v/>
      </c>
      <c r="K6" s="31">
        <f>IFERROR(J6/H6,0)</f>
        <v/>
      </c>
      <c r="L6" s="5">
        <f>IF(K6&gt;0.1,"Crítico",IF(K6&gt;0,"Atención",IF(K6&lt;0,"Ahorro","En Presupuesto")))</f>
        <v/>
      </c>
      <c r="M6" s="5">
        <f>IFERROR(VLOOKUP(D6,$O$4:$P$11,2,FALSE),"")</f>
        <v/>
      </c>
      <c r="O6" s="5" t="inlineStr">
        <is>
          <t>Operaciones</t>
        </is>
      </c>
      <c r="P6" s="5" t="inlineStr">
        <is>
          <t>Sofía Ruiz</t>
        </is>
      </c>
    </row>
    <row r="7">
      <c r="A7" s="10" t="n">
        <v>4</v>
      </c>
      <c r="B7" s="11" t="inlineStr">
        <is>
          <t>Campaña Verano 2026</t>
        </is>
      </c>
      <c r="C7" s="11" t="inlineStr">
        <is>
          <t>Valencia</t>
        </is>
      </c>
      <c r="D7" s="11" t="inlineStr">
        <is>
          <t>Marketing</t>
        </is>
      </c>
      <c r="E7" s="11" t="inlineStr">
        <is>
          <t>Lucía Fernández</t>
        </is>
      </c>
      <c r="F7" s="32" t="n">
        <v>46082</v>
      </c>
      <c r="G7" s="32" t="n">
        <v>46173</v>
      </c>
      <c r="H7" s="29" t="n">
        <v>45000</v>
      </c>
      <c r="I7" s="29" t="n">
        <v>47250</v>
      </c>
      <c r="J7" s="33">
        <f>I7-H7</f>
        <v/>
      </c>
      <c r="K7" s="34">
        <f>IFERROR(J7/H7,0)</f>
        <v/>
      </c>
      <c r="L7" s="11">
        <f>IF(K7&gt;0.1,"Crítico",IF(K7&gt;0,"Atención",IF(K7&lt;0,"Ahorro","En Presupuesto")))</f>
        <v/>
      </c>
      <c r="M7" s="11">
        <f>IFERROR(VLOOKUP(D7,$O$4:$P$11,2,FALSE),"")</f>
        <v/>
      </c>
      <c r="O7" s="11" t="inlineStr">
        <is>
          <t>Ventas</t>
        </is>
      </c>
      <c r="P7" s="11" t="inlineStr">
        <is>
          <t>Hugo Díaz</t>
        </is>
      </c>
    </row>
    <row r="8">
      <c r="A8" s="4" t="n">
        <v>5</v>
      </c>
      <c r="B8" s="5" t="inlineStr">
        <is>
          <t>Automatización Línea Producción</t>
        </is>
      </c>
      <c r="C8" s="5" t="inlineStr">
        <is>
          <t>Zaragoza</t>
        </is>
      </c>
      <c r="D8" s="5" t="inlineStr">
        <is>
          <t>Producción</t>
        </is>
      </c>
      <c r="E8" s="5" t="inlineStr">
        <is>
          <t>Carmen Torres</t>
        </is>
      </c>
      <c r="F8" s="28" t="n">
        <v>46068</v>
      </c>
      <c r="G8" s="28" t="n">
        <v>46235</v>
      </c>
      <c r="H8" s="29" t="n">
        <v>150000</v>
      </c>
      <c r="I8" s="29" t="n">
        <v>149000</v>
      </c>
      <c r="J8" s="30">
        <f>I8-H8</f>
        <v/>
      </c>
      <c r="K8" s="31">
        <f>IFERROR(J8/H8,0)</f>
        <v/>
      </c>
      <c r="L8" s="5">
        <f>IF(K8&gt;0.1,"Crítico",IF(K8&gt;0,"Atención",IF(K8&lt;0,"Ahorro","En Presupuesto")))</f>
        <v/>
      </c>
      <c r="M8" s="5">
        <f>IFERROR(VLOOKUP(D8,$O$4:$P$11,2,FALSE),"")</f>
        <v/>
      </c>
      <c r="O8" s="5" t="inlineStr">
        <is>
          <t>RRHH</t>
        </is>
      </c>
      <c r="P8" s="5" t="inlineStr">
        <is>
          <t>Marta López</t>
        </is>
      </c>
    </row>
    <row r="9">
      <c r="A9" s="10" t="n">
        <v>6</v>
      </c>
      <c r="B9" s="11" t="inlineStr">
        <is>
          <t>Plan Formación Comercial</t>
        </is>
      </c>
      <c r="C9" s="11" t="inlineStr">
        <is>
          <t>Málaga</t>
        </is>
      </c>
      <c r="D9" s="11" t="inlineStr">
        <is>
          <t>RRHH</t>
        </is>
      </c>
      <c r="E9" s="11" t="inlineStr">
        <is>
          <t>Marta López</t>
        </is>
      </c>
      <c r="F9" s="32" t="n">
        <v>46091</v>
      </c>
      <c r="G9" s="32" t="n">
        <v>46162</v>
      </c>
      <c r="H9" s="29" t="n">
        <v>18000</v>
      </c>
      <c r="I9" s="29" t="n">
        <v>19900</v>
      </c>
      <c r="J9" s="33">
        <f>I9-H9</f>
        <v/>
      </c>
      <c r="K9" s="34">
        <f>IFERROR(J9/H9,0)</f>
        <v/>
      </c>
      <c r="L9" s="11">
        <f>IF(K9&gt;0.1,"Crítico",IF(K9&gt;0,"Atención",IF(K9&lt;0,"Ahorro","En Presupuesto")))</f>
        <v/>
      </c>
      <c r="M9" s="11">
        <f>IFERROR(VLOOKUP(D9,$O$4:$P$11,2,FALSE),"")</f>
        <v/>
      </c>
      <c r="O9" s="11" t="inlineStr">
        <is>
          <t>Finanzas</t>
        </is>
      </c>
      <c r="P9" s="11" t="inlineStr">
        <is>
          <t>Pablo Sánchez</t>
        </is>
      </c>
    </row>
    <row r="10">
      <c r="A10" s="4" t="n">
        <v>7</v>
      </c>
      <c r="B10" s="5" t="inlineStr">
        <is>
          <t>Auditoría Financiera Anual</t>
        </is>
      </c>
      <c r="C10" s="5" t="inlineStr">
        <is>
          <t>Madrid</t>
        </is>
      </c>
      <c r="D10" s="5" t="inlineStr">
        <is>
          <t>Finanzas</t>
        </is>
      </c>
      <c r="E10" s="5" t="inlineStr">
        <is>
          <t>Pablo Sánchez</t>
        </is>
      </c>
      <c r="F10" s="28" t="n">
        <v>46027</v>
      </c>
      <c r="G10" s="28" t="n">
        <v>46096</v>
      </c>
      <c r="H10" s="29" t="n">
        <v>22000</v>
      </c>
      <c r="I10" s="29" t="n">
        <v>21500</v>
      </c>
      <c r="J10" s="30">
        <f>I10-H10</f>
        <v/>
      </c>
      <c r="K10" s="31">
        <f>IFERROR(J10/H10,0)</f>
        <v/>
      </c>
      <c r="L10" s="5">
        <f>IF(K10&gt;0.1,"Crítico",IF(K10&gt;0,"Atención",IF(K10&lt;0,"Ahorro","En Presupuesto")))</f>
        <v/>
      </c>
      <c r="M10" s="5">
        <f>IFERROR(VLOOKUP(D10,$O$4:$P$11,2,FALSE),"")</f>
        <v/>
      </c>
      <c r="O10" s="5" t="inlineStr">
        <is>
          <t>Producción</t>
        </is>
      </c>
      <c r="P10" s="5" t="inlineStr">
        <is>
          <t>Carmen Torres</t>
        </is>
      </c>
    </row>
    <row r="11">
      <c r="A11" s="10" t="n">
        <v>8</v>
      </c>
      <c r="B11" s="11" t="inlineStr">
        <is>
          <t>Apertura Tienda Bilbao</t>
        </is>
      </c>
      <c r="C11" s="11" t="inlineStr">
        <is>
          <t>Bilbao</t>
        </is>
      </c>
      <c r="D11" s="11" t="inlineStr">
        <is>
          <t>Ventas</t>
        </is>
      </c>
      <c r="E11" s="11" t="inlineStr">
        <is>
          <t>Hugo Díaz</t>
        </is>
      </c>
      <c r="F11" s="32" t="n">
        <v>46063</v>
      </c>
      <c r="G11" s="32" t="n">
        <v>46174</v>
      </c>
      <c r="H11" s="29" t="n">
        <v>78000</v>
      </c>
      <c r="I11" s="29" t="n">
        <v>89400</v>
      </c>
      <c r="J11" s="33">
        <f>I11-H11</f>
        <v/>
      </c>
      <c r="K11" s="34">
        <f>IFERROR(J11/H11,0)</f>
        <v/>
      </c>
      <c r="L11" s="11">
        <f>IF(K11&gt;0.1,"Crítico",IF(K11&gt;0,"Atención",IF(K11&lt;0,"Ahorro","En Presupuesto")))</f>
        <v/>
      </c>
      <c r="M11" s="11">
        <f>IFERROR(VLOOKUP(D11,$O$4:$P$11,2,FALSE),"")</f>
        <v/>
      </c>
      <c r="O11" s="11" t="inlineStr">
        <is>
          <t>Logística</t>
        </is>
      </c>
      <c r="P11" s="11" t="inlineStr">
        <is>
          <t>Javier Moreno</t>
        </is>
      </c>
    </row>
    <row r="12">
      <c r="A12" s="4" t="n">
        <v>9</v>
      </c>
      <c r="B12" s="5" t="inlineStr">
        <is>
          <t>Optimización Rutas Reparto</t>
        </is>
      </c>
      <c r="C12" s="5" t="inlineStr">
        <is>
          <t>Murcia</t>
        </is>
      </c>
      <c r="D12" s="5" t="inlineStr">
        <is>
          <t>Logística</t>
        </is>
      </c>
      <c r="E12" s="5" t="inlineStr">
        <is>
          <t>Javier Moreno</t>
        </is>
      </c>
      <c r="F12" s="28" t="n">
        <v>46086</v>
      </c>
      <c r="G12" s="28" t="n">
        <v>46167</v>
      </c>
      <c r="H12" s="29" t="n">
        <v>26000</v>
      </c>
      <c r="I12" s="29" t="n">
        <v>24700</v>
      </c>
      <c r="J12" s="30">
        <f>I12-H12</f>
        <v/>
      </c>
      <c r="K12" s="31">
        <f>IFERROR(J12/H12,0)</f>
        <v/>
      </c>
      <c r="L12" s="5">
        <f>IF(K12&gt;0.1,"Crítico",IF(K12&gt;0,"Atención",IF(K12&lt;0,"Ahorro","En Presupuesto")))</f>
        <v/>
      </c>
      <c r="M12" s="5">
        <f>IFERROR(VLOOKUP(D12,$O$4:$P$11,2,FALSE),"")</f>
        <v/>
      </c>
    </row>
    <row r="13">
      <c r="A13" s="10" t="n">
        <v>10</v>
      </c>
      <c r="B13" s="11" t="inlineStr">
        <is>
          <t>Migración Cloud Datos</t>
        </is>
      </c>
      <c r="C13" s="11" t="inlineStr">
        <is>
          <t>Barcelona</t>
        </is>
      </c>
      <c r="D13" s="11" t="inlineStr">
        <is>
          <t>TI</t>
        </is>
      </c>
      <c r="E13" s="11" t="inlineStr">
        <is>
          <t>Martín Gómez</t>
        </is>
      </c>
      <c r="F13" s="32" t="n">
        <v>46113</v>
      </c>
      <c r="G13" s="32" t="n">
        <v>46264</v>
      </c>
      <c r="H13" s="29" t="n">
        <v>60000</v>
      </c>
      <c r="I13" s="29" t="n">
        <v>65300</v>
      </c>
      <c r="J13" s="33">
        <f>I13-H13</f>
        <v/>
      </c>
      <c r="K13" s="34">
        <f>IFERROR(J13/H13,0)</f>
        <v/>
      </c>
      <c r="L13" s="11">
        <f>IF(K13&gt;0.1,"Crítico",IF(K13&gt;0,"Atención",IF(K13&lt;0,"Ahorro","En Presupuesto")))</f>
        <v/>
      </c>
      <c r="M13" s="11">
        <f>IFERROR(VLOOKUP(D13,$O$4:$P$11,2,FALSE),"")</f>
        <v/>
      </c>
    </row>
    <row r="14">
      <c r="A14" s="15" t="n"/>
      <c r="B14" s="15" t="inlineStr">
        <is>
          <t>TOTALES</t>
        </is>
      </c>
      <c r="C14" s="15" t="n"/>
      <c r="D14" s="15" t="n"/>
      <c r="E14" s="15" t="n"/>
      <c r="F14" s="15" t="n"/>
      <c r="G14" s="15" t="n"/>
      <c r="H14" s="35">
        <f>SUM(H4:H13)</f>
        <v/>
      </c>
      <c r="I14" s="35">
        <f>SUM(I4:I13)</f>
        <v/>
      </c>
      <c r="J14" s="35">
        <f>SUM(J4:J13)</f>
        <v/>
      </c>
      <c r="K14" s="36">
        <f>IFERROR(J14/H14,0)</f>
        <v/>
      </c>
      <c r="L14" s="15" t="n"/>
      <c r="M14" s="15" t="n"/>
    </row>
  </sheetData>
  <mergeCells count="1">
    <mergeCell ref="A1:M1"/>
  </mergeCells>
  <conditionalFormatting sqref="L4:L13">
    <cfRule type="expression" priority="1" dxfId="0" stopIfTrue="1">
      <formula>L4="Crítico"</formula>
    </cfRule>
    <cfRule type="expression" priority="2" dxfId="1" stopIfTrue="1">
      <formula>L4="Atención"</formula>
    </cfRule>
    <cfRule type="expression" priority="3" dxfId="2" stopIfTrue="1">
      <formula>L4="Ahorro"</formula>
    </cfRule>
  </conditionalFormatting>
  <conditionalFormatting sqref="K4:K13">
    <cfRule type="cellIs" priority="4" operator="greaterThan" dxfId="3">
      <formula>0</formula>
    </cfRule>
    <cfRule type="cellIs" priority="5" operator="lessThan" dxfId="4">
      <formula>0</formula>
    </cfRule>
  </conditionalFormatting>
  <dataValidations count="1">
    <dataValidation sqref="D4:D13" showErrorMessage="1" showInputMessage="1" allowBlank="1" type="list">
      <formula1>=$O$4:$O$11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8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6" customHeight="1">
      <c r="A1" s="1" t="inlineStr">
        <is>
          <t>DASHBOARD DE SEGUIMIENTO PRESUPUESTARIO</t>
        </is>
      </c>
    </row>
    <row r="2"/>
    <row r="3">
      <c r="A3" s="18" t="inlineStr">
        <is>
          <t>Presupuesto Total Aprobado</t>
        </is>
      </c>
      <c r="B3" s="19" t="n"/>
      <c r="C3" s="20" t="n"/>
      <c r="D3" s="37">
        <f>'Presupuesto Proyectos'!H14</f>
        <v/>
      </c>
      <c r="E3" s="20" t="n"/>
    </row>
    <row r="4">
      <c r="A4" s="18" t="inlineStr">
        <is>
          <t>Coste Real Total</t>
        </is>
      </c>
      <c r="B4" s="19" t="n"/>
      <c r="C4" s="20" t="n"/>
      <c r="D4" s="37">
        <f>'Presupuesto Proyectos'!I14</f>
        <v/>
      </c>
      <c r="E4" s="20" t="n"/>
    </row>
    <row r="5">
      <c r="A5" s="18" t="inlineStr">
        <is>
          <t>Desviación Total (€)</t>
        </is>
      </c>
      <c r="B5" s="19" t="n"/>
      <c r="C5" s="20" t="n"/>
      <c r="D5" s="37">
        <f>'Presupuesto Proyectos'!J14</f>
        <v/>
      </c>
      <c r="E5" s="20" t="n"/>
    </row>
    <row r="6">
      <c r="A6" s="18" t="inlineStr">
        <is>
          <t>Desviación Total (%)</t>
        </is>
      </c>
      <c r="B6" s="19" t="n"/>
      <c r="C6" s="20" t="n"/>
      <c r="D6" s="38">
        <f>'Presupuesto Proyectos'!K14</f>
        <v/>
      </c>
      <c r="E6" s="20" t="n"/>
    </row>
    <row r="7">
      <c r="A7" s="18" t="inlineStr">
        <is>
          <t>Proyectos en Estado Crítico</t>
        </is>
      </c>
      <c r="B7" s="19" t="n"/>
      <c r="C7" s="20" t="n"/>
      <c r="D7" s="23">
        <f>COUNTIF('Presupuesto Proyectos'!L4:L13,"Crítico")</f>
        <v/>
      </c>
      <c r="E7" s="20" t="n"/>
    </row>
    <row r="8">
      <c r="A8" s="18" t="inlineStr">
        <is>
          <t>Proyectos en Ahorro</t>
        </is>
      </c>
      <c r="B8" s="19" t="n"/>
      <c r="C8" s="20" t="n"/>
      <c r="D8" s="23">
        <f>COUNTIF('Presupuesto Proyectos'!L4:L13,"Ahorro")</f>
        <v/>
      </c>
      <c r="E8" s="20" t="n"/>
    </row>
    <row r="9"/>
    <row r="10"/>
    <row r="11">
      <c r="A11" s="3" t="inlineStr">
        <is>
          <t>Estado</t>
        </is>
      </c>
      <c r="B11" s="3" t="inlineStr">
        <is>
          <t>Nº Proyectos</t>
        </is>
      </c>
    </row>
    <row r="12">
      <c r="A12" s="5" t="inlineStr">
        <is>
          <t>Crítico</t>
        </is>
      </c>
      <c r="B12" s="4">
        <f>COUNTIF('Presupuesto Proyectos'!L4:L13,A12)</f>
        <v/>
      </c>
    </row>
    <row r="13">
      <c r="A13" s="11" t="inlineStr">
        <is>
          <t>Atención</t>
        </is>
      </c>
      <c r="B13" s="10">
        <f>COUNTIF('Presupuesto Proyectos'!L4:L13,A13)</f>
        <v/>
      </c>
    </row>
    <row r="14">
      <c r="A14" s="5" t="inlineStr">
        <is>
          <t>Ahorro</t>
        </is>
      </c>
      <c r="B14" s="4">
        <f>COUNTIF('Presupuesto Proyectos'!L4:L13,A14)</f>
        <v/>
      </c>
    </row>
    <row r="15">
      <c r="A15" s="11" t="inlineStr">
        <is>
          <t>En Presupuesto</t>
        </is>
      </c>
      <c r="B15" s="10">
        <f>COUNTIF('Presupuesto Proyectos'!L4:L13,A15)</f>
        <v/>
      </c>
    </row>
    <row r="16"/>
    <row r="17"/>
    <row r="18">
      <c r="A18" s="24" t="inlineStr">
        <is>
          <t>Proyecto</t>
        </is>
      </c>
      <c r="B18" s="24" t="inlineStr">
        <is>
          <t>Presupuesto Aprobado (€)</t>
        </is>
      </c>
      <c r="C18" s="24" t="inlineStr">
        <is>
          <t>Coste Real (€)</t>
        </is>
      </c>
    </row>
    <row r="19">
      <c r="A19" s="5">
        <f>'Presupuesto Proyectos'!B4</f>
        <v/>
      </c>
      <c r="B19" s="30">
        <f>'Presupuesto Proyectos'!H4</f>
        <v/>
      </c>
      <c r="C19" s="30">
        <f>'Presupuesto Proyectos'!I4</f>
        <v/>
      </c>
    </row>
    <row r="20">
      <c r="A20" s="11">
        <f>'Presupuesto Proyectos'!B5</f>
        <v/>
      </c>
      <c r="B20" s="33">
        <f>'Presupuesto Proyectos'!H5</f>
        <v/>
      </c>
      <c r="C20" s="33">
        <f>'Presupuesto Proyectos'!I5</f>
        <v/>
      </c>
    </row>
    <row r="21">
      <c r="A21" s="5">
        <f>'Presupuesto Proyectos'!B6</f>
        <v/>
      </c>
      <c r="B21" s="30">
        <f>'Presupuesto Proyectos'!H6</f>
        <v/>
      </c>
      <c r="C21" s="30">
        <f>'Presupuesto Proyectos'!I6</f>
        <v/>
      </c>
    </row>
    <row r="22">
      <c r="A22" s="11">
        <f>'Presupuesto Proyectos'!B7</f>
        <v/>
      </c>
      <c r="B22" s="33">
        <f>'Presupuesto Proyectos'!H7</f>
        <v/>
      </c>
      <c r="C22" s="33">
        <f>'Presupuesto Proyectos'!I7</f>
        <v/>
      </c>
    </row>
    <row r="23">
      <c r="A23" s="5">
        <f>'Presupuesto Proyectos'!B8</f>
        <v/>
      </c>
      <c r="B23" s="30">
        <f>'Presupuesto Proyectos'!H8</f>
        <v/>
      </c>
      <c r="C23" s="30">
        <f>'Presupuesto Proyectos'!I8</f>
        <v/>
      </c>
    </row>
    <row r="24">
      <c r="A24" s="11">
        <f>'Presupuesto Proyectos'!B9</f>
        <v/>
      </c>
      <c r="B24" s="33">
        <f>'Presupuesto Proyectos'!H9</f>
        <v/>
      </c>
      <c r="C24" s="33">
        <f>'Presupuesto Proyectos'!I9</f>
        <v/>
      </c>
    </row>
    <row r="25">
      <c r="A25" s="5">
        <f>'Presupuesto Proyectos'!B10</f>
        <v/>
      </c>
      <c r="B25" s="30">
        <f>'Presupuesto Proyectos'!H10</f>
        <v/>
      </c>
      <c r="C25" s="30">
        <f>'Presupuesto Proyectos'!I10</f>
        <v/>
      </c>
    </row>
    <row r="26">
      <c r="A26" s="11">
        <f>'Presupuesto Proyectos'!B11</f>
        <v/>
      </c>
      <c r="B26" s="33">
        <f>'Presupuesto Proyectos'!H11</f>
        <v/>
      </c>
      <c r="C26" s="33">
        <f>'Presupuesto Proyectos'!I11</f>
        <v/>
      </c>
    </row>
    <row r="27">
      <c r="A27" s="5">
        <f>'Presupuesto Proyectos'!B12</f>
        <v/>
      </c>
      <c r="B27" s="30">
        <f>'Presupuesto Proyectos'!H12</f>
        <v/>
      </c>
      <c r="C27" s="30">
        <f>'Presupuesto Proyectos'!I12</f>
        <v/>
      </c>
    </row>
    <row r="28">
      <c r="A28" s="11">
        <f>'Presupuesto Proyectos'!B13</f>
        <v/>
      </c>
      <c r="B28" s="33">
        <f>'Presupuesto Proyectos'!H13</f>
        <v/>
      </c>
      <c r="C28" s="33">
        <f>'Presupuesto Proyectos'!I13</f>
        <v/>
      </c>
    </row>
  </sheetData>
  <mergeCells count="13">
    <mergeCell ref="A1:H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6" customHeight="1">
      <c r="A1" s="1" t="inlineStr">
        <is>
          <t>GUÍA DE USO DEL CONTROL DE PRESUPUESTO</t>
        </is>
      </c>
    </row>
    <row r="2"/>
    <row r="3" ht="48" customHeight="1">
      <c r="A3" s="25" t="inlineStr">
        <is>
          <t>Hoja 'Presupuesto Proyectos'</t>
        </is>
      </c>
      <c r="B3" s="26" t="inlineStr">
        <is>
          <t>Contiene el listado de proyectos con su presupuesto aprobado, coste real y cálculos automáticos de desviación en euros y en porcentaje. Las celdas de color amarillo pálido (Presupuesto Aprobado y Coste Real) son editables.</t>
        </is>
      </c>
      <c r="C3" s="19" t="n"/>
      <c r="D3" s="19" t="n"/>
      <c r="E3" s="19" t="n"/>
      <c r="F3" s="20" t="n"/>
    </row>
    <row r="4" ht="48" customHeight="1">
      <c r="A4" s="25" t="inlineStr">
        <is>
          <t>Columna 'Desviación (€)'</t>
        </is>
      </c>
      <c r="B4" s="26" t="inlineStr">
        <is>
          <t>Se calcula automáticamente como Coste Real menos Presupuesto Aprobado (fórmula =I-H).</t>
        </is>
      </c>
      <c r="C4" s="19" t="n"/>
      <c r="D4" s="19" t="n"/>
      <c r="E4" s="19" t="n"/>
      <c r="F4" s="20" t="n"/>
    </row>
    <row r="5" ht="48" customHeight="1">
      <c r="A5" s="25" t="inlineStr">
        <is>
          <t>Columna 'Desviación (%)'</t>
        </is>
      </c>
      <c r="B5" s="26" t="inlineStr">
        <is>
          <t>Indica el porcentaje de desviación respecto al presupuesto aprobado (fórmula =J/H).</t>
        </is>
      </c>
      <c r="C5" s="19" t="n"/>
      <c r="D5" s="19" t="n"/>
      <c r="E5" s="19" t="n"/>
      <c r="F5" s="20" t="n"/>
    </row>
    <row r="6" ht="48" customHeight="1">
      <c r="A6" s="25" t="inlineStr">
        <is>
          <t>Columna 'Estado'</t>
        </is>
      </c>
      <c r="B6" s="26" t="inlineStr">
        <is>
          <t>Clasifica el proyecto automáticamente: 'Crítico' si la desviación supera el 10%, 'Atención' si es positiva pero inferior al 10%, 'Ahorro' si es negativa, y 'En Presupuesto' si es exactamente cero.</t>
        </is>
      </c>
      <c r="C6" s="19" t="n"/>
      <c r="D6" s="19" t="n"/>
      <c r="E6" s="19" t="n"/>
      <c r="F6" s="20" t="n"/>
    </row>
    <row r="7" ht="48" customHeight="1">
      <c r="A7" s="25" t="inlineStr">
        <is>
          <t>Columna 'Director Departamento'</t>
        </is>
      </c>
      <c r="B7" s="26" t="inlineStr">
        <is>
          <t>Utiliza la función VLOOKUP para asociar automáticamente cada departamento con su director responsable, consultando la tabla situada en las columnas O:P.</t>
        </is>
      </c>
      <c r="C7" s="19" t="n"/>
      <c r="D7" s="19" t="n"/>
      <c r="E7" s="19" t="n"/>
      <c r="F7" s="20" t="n"/>
    </row>
    <row r="8" ht="48" customHeight="1">
      <c r="A8" s="25" t="inlineStr">
        <is>
          <t>Departamento (validación de datos)</t>
        </is>
      </c>
      <c r="B8" s="26" t="inlineStr">
        <is>
          <t>Al introducir un nuevo proyecto, seleccione el departamento desde la lista desplegable para mantener la coherencia con la tabla de directores.</t>
        </is>
      </c>
      <c r="C8" s="19" t="n"/>
      <c r="D8" s="19" t="n"/>
      <c r="E8" s="19" t="n"/>
      <c r="F8" s="20" t="n"/>
    </row>
    <row r="9" ht="48" customHeight="1">
      <c r="A9" s="25" t="inlineStr">
        <is>
          <t>Hoja 'Dashboard'</t>
        </is>
      </c>
      <c r="B9" s="26" t="inlineStr">
        <is>
          <t>Muestra los indicadores clave (KPI): presupuesto total, coste real total, desviación total en euros y porcentaje, y el número de proyectos críticos o en ahorro. Incluye un gráfico de barras comparando presupuesto y coste real por proyecto, y un gráfico circular con la distribución de proyectos por estado.</t>
        </is>
      </c>
      <c r="C9" s="19" t="n"/>
      <c r="D9" s="19" t="n"/>
      <c r="E9" s="19" t="n"/>
      <c r="F9" s="20" t="n"/>
    </row>
    <row r="10" ht="48" customHeight="1">
      <c r="A10" s="25" t="inlineStr">
        <is>
          <t>Actualización de datos</t>
        </is>
      </c>
      <c r="B10" s="26" t="inlineStr">
        <is>
          <t>Al modificar el Presupuesto Aprobado o el Coste Real de cualquier proyecto en la primera hoja, todos los cálculos, el Dashboard y los gráficos se actualizan de forma automática.</t>
        </is>
      </c>
      <c r="C10" s="19" t="n"/>
      <c r="D10" s="19" t="n"/>
      <c r="E10" s="19" t="n"/>
      <c r="F10" s="20" t="n"/>
    </row>
  </sheetData>
  <mergeCells count="17">
    <mergeCell ref="A1:F1"/>
    <mergeCell ref="A3"/>
    <mergeCell ref="B3:F3"/>
    <mergeCell ref="A4"/>
    <mergeCell ref="B4:F4"/>
    <mergeCell ref="A5"/>
    <mergeCell ref="B5:F5"/>
    <mergeCell ref="A6"/>
    <mergeCell ref="B6:F6"/>
    <mergeCell ref="A7"/>
    <mergeCell ref="B7:F7"/>
    <mergeCell ref="A8"/>
    <mergeCell ref="B8:F8"/>
    <mergeCell ref="A9"/>
    <mergeCell ref="B9:F9"/>
    <mergeCell ref="A10"/>
    <mergeCell ref="B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2026-07-16T20:59:39Z</dcterms:created>
  <dcterms:modified xmlns:dcterms="http://purl.org/dc/terms/" xmlns:xsi="http://www.w3.org/2001/XMLSchema-instance" xsi:type="dcterms:W3CDTF">2026-07-16T20:59:39Z</dcterms:modified>
</cp:coreProperties>
</file>