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de Lot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#.##0,00&quot; €&quot;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b val="1"/>
      <sz val="10"/>
    </font>
    <font>
      <name val="Calibri"/>
      <b val="1"/>
      <color rgb="00FFFFFF"/>
      <sz val="10"/>
    </font>
    <font>
      <name val="Calibri"/>
      <sz val="10"/>
    </font>
  </fonts>
  <fills count="6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165" fontId="5" fillId="4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6" fillId="3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6" fillId="0" borderId="1" pivotButton="0" quotePrefix="0" xfId="0"/>
    <xf numFmtId="0" fontId="4" fillId="0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0" fillId="3" borderId="1" pivotButton="0" quotePrefix="0" xfId="0"/>
    <xf numFmtId="0" fontId="0" fillId="0" borderId="1" pivotButton="0" quotePrefix="0" xfId="0"/>
    <xf numFmtId="0" fontId="4" fillId="3" borderId="1" applyAlignment="1" pivotButton="0" quotePrefix="0" xfId="0">
      <alignment horizontal="left" vertical="top" wrapText="1"/>
    </xf>
    <xf numFmtId="0" fontId="6" fillId="3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5">
    <dxf>
      <font>
        <b val="1"/>
        <color rgb="007F1D1D"/>
      </font>
      <fill>
        <patternFill patternType="solid">
          <fgColor rgb="00FCA5A5"/>
          <bgColor rgb="00FCA5A5"/>
        </patternFill>
      </fill>
    </dxf>
    <dxf>
      <font>
        <b val="1"/>
        <color rgb="009A3412"/>
      </font>
      <fill>
        <patternFill patternType="solid">
          <fgColor rgb="00FED7AA"/>
          <bgColor rgb="00FED7AA"/>
        </patternFill>
      </fill>
    </dxf>
    <dxf>
      <font>
        <b val="1"/>
        <color rgb="00854D0E"/>
      </font>
      <fill>
        <patternFill patternType="solid">
          <fgColor rgb="00FEF9C3"/>
          <bgColor rgb="00FEF9C3"/>
        </patternFill>
      </fill>
    </dxf>
    <dxf>
      <font>
        <b val="1"/>
        <color rgb="00166534"/>
      </font>
      <fill>
        <patternFill patternType="solid">
          <fgColor rgb="00BBF7D0"/>
          <bgColor rgb="00BBF7D0"/>
        </patternFill>
      </fill>
    </dxf>
    <dxf>
      <font>
        <name val="Calibri"/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Cantidad en stock por categoría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'Dashboard'!$A$14:$A$19</f>
            </numRef>
          </cat>
          <val>
            <numRef>
              <f>'Dashboard'!$B$14:$B$19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Categoría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Unidades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productos por estado</a:t>
            </a:r>
          </a:p>
        </rich>
      </tx>
    </title>
    <plotArea>
      <pieChart>
        <varyColors val="1"/>
        <ser>
          <idx val="0"/>
          <order val="0"/>
          <tx>
            <strRef>
              <f>'Dashboard'!B23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9731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EAB308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'Dashboard'!$A$24:$A$27</f>
            </numRef>
          </cat>
          <val>
            <numRef>
              <f>'Dashboard'!$B$24:$B$27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0" customWidth="1" min="3" max="3"/>
    <col width="13" customWidth="1" min="4" max="4"/>
    <col width="10" customWidth="1" min="5" max="5"/>
    <col width="8" customWidth="1" min="6" max="6"/>
    <col width="13" customWidth="1" min="7" max="7"/>
    <col width="14" customWidth="1" min="8" max="8"/>
    <col width="13" customWidth="1" min="9" max="9"/>
    <col width="12" customWidth="1" min="10" max="10"/>
    <col width="20" customWidth="1" min="11" max="11"/>
    <col width="22" customWidth="1" min="12" max="12"/>
    <col width="13" customWidth="1" min="13" max="13"/>
    <col width="14" customWidth="1" min="14" max="14"/>
  </cols>
  <sheetData>
    <row r="1" ht="28" customHeight="1">
      <c r="A1" s="1" t="inlineStr">
        <is>
          <t>CONTROL DE LOTES Y FECHAS DE CADUCIDAD</t>
        </is>
      </c>
    </row>
    <row r="2">
      <c r="A2" s="2" t="inlineStr">
        <is>
          <t>Actualizado automáticamente a fecha de hoy</t>
        </is>
      </c>
    </row>
    <row r="3" ht="30" customHeight="1">
      <c r="A3" s="3" t="inlineStr">
        <is>
          <t>Código</t>
        </is>
      </c>
      <c r="B3" s="3" t="inlineStr">
        <is>
          <t>Producto</t>
        </is>
      </c>
      <c r="C3" s="3" t="inlineStr">
        <is>
          <t>Lote</t>
        </is>
      </c>
      <c r="D3" s="3" t="inlineStr">
        <is>
          <t>Categoría</t>
        </is>
      </c>
      <c r="E3" s="3" t="inlineStr">
        <is>
          <t>Cantidad</t>
        </is>
      </c>
      <c r="F3" s="3" t="inlineStr">
        <is>
          <t>Unidad</t>
        </is>
      </c>
      <c r="G3" s="3" t="inlineStr">
        <is>
          <t>Fecha Entrada</t>
        </is>
      </c>
      <c r="H3" s="3" t="inlineStr">
        <is>
          <t>Fecha Caducidad</t>
        </is>
      </c>
      <c r="I3" s="3" t="inlineStr">
        <is>
          <t>Días p/ Caducar</t>
        </is>
      </c>
      <c r="J3" s="3" t="inlineStr">
        <is>
          <t>Estado</t>
        </is>
      </c>
      <c r="K3" s="3" t="inlineStr">
        <is>
          <t>Ubicación</t>
        </is>
      </c>
      <c r="L3" s="3" t="inlineStr">
        <is>
          <t>Proveedor</t>
        </is>
      </c>
      <c r="M3" s="3" t="inlineStr">
        <is>
          <t>Precio Unit. (€)</t>
        </is>
      </c>
      <c r="N3" s="3" t="inlineStr">
        <is>
          <t>Valor Total (€)</t>
        </is>
      </c>
    </row>
    <row r="4">
      <c r="A4" s="4" t="inlineStr">
        <is>
          <t>LAC001</t>
        </is>
      </c>
      <c r="B4" s="4" t="inlineStr">
        <is>
          <t>Leche Entera 1L</t>
        </is>
      </c>
      <c r="C4" s="4" t="inlineStr">
        <is>
          <t>L2607A</t>
        </is>
      </c>
      <c r="D4" s="4" t="inlineStr">
        <is>
          <t>Lácteos</t>
        </is>
      </c>
      <c r="E4" s="4" t="n">
        <v>150</v>
      </c>
      <c r="F4" s="4" t="inlineStr">
        <is>
          <t>Uds</t>
        </is>
      </c>
      <c r="G4" s="5" t="inlineStr">
        <is>
          <t>01/07/2026</t>
        </is>
      </c>
      <c r="H4" s="5" t="inlineStr">
        <is>
          <t>25/07/2026</t>
        </is>
      </c>
      <c r="I4" s="4">
        <f>IFERROR(H4-TODAY(),"")</f>
        <v/>
      </c>
      <c r="J4" s="4">
        <f>IF(I4="","",IF(I4&lt;0,"CADUCADO",IF(I4&lt;=7,"URGENTE",IF(I4&lt;=15,"PRÓXIMO","OK"))))</f>
        <v/>
      </c>
      <c r="K4" s="4" t="inlineStr">
        <is>
          <t>Almacén A - Estante 1</t>
        </is>
      </c>
      <c r="L4" s="4" t="inlineStr">
        <is>
          <t>Lácteos Asturianas SL</t>
        </is>
      </c>
      <c r="M4" s="6" t="n">
        <v>0.95</v>
      </c>
      <c r="N4" s="7">
        <f>E4*M4</f>
        <v/>
      </c>
    </row>
    <row r="5">
      <c r="A5" s="8" t="inlineStr">
        <is>
          <t>CAR002</t>
        </is>
      </c>
      <c r="B5" s="8" t="inlineStr">
        <is>
          <t>Jamón Cocido 500g</t>
        </is>
      </c>
      <c r="C5" s="8" t="inlineStr">
        <is>
          <t>L2601B</t>
        </is>
      </c>
      <c r="D5" s="8" t="inlineStr">
        <is>
          <t>Cárnicos</t>
        </is>
      </c>
      <c r="E5" s="8" t="n">
        <v>60</v>
      </c>
      <c r="F5" s="8" t="inlineStr">
        <is>
          <t>Uds</t>
        </is>
      </c>
      <c r="G5" s="9" t="inlineStr">
        <is>
          <t>05/07/2026</t>
        </is>
      </c>
      <c r="H5" s="9" t="inlineStr">
        <is>
          <t>22/07/2026</t>
        </is>
      </c>
      <c r="I5" s="8">
        <f>IFERROR(H5-TODAY(),"")</f>
        <v/>
      </c>
      <c r="J5" s="8">
        <f>IF(I5="","",IF(I5&lt;0,"CADUCADO",IF(I5&lt;=7,"URGENTE",IF(I5&lt;=15,"PRÓXIMO","OK"))))</f>
        <v/>
      </c>
      <c r="K5" s="8" t="inlineStr">
        <is>
          <t>Cámara Frigorífica 2</t>
        </is>
      </c>
      <c r="L5" s="8" t="inlineStr">
        <is>
          <t>Cárnicas Ibéricas SA</t>
        </is>
      </c>
      <c r="M5" s="6" t="n">
        <v>3.2</v>
      </c>
      <c r="N5" s="10">
        <f>E5*M5</f>
        <v/>
      </c>
    </row>
    <row r="6">
      <c r="A6" s="4" t="inlineStr">
        <is>
          <t>PAN003</t>
        </is>
      </c>
      <c r="B6" s="4" t="inlineStr">
        <is>
          <t>Pan de Molde</t>
        </is>
      </c>
      <c r="C6" s="4" t="inlineStr">
        <is>
          <t>L2705C</t>
        </is>
      </c>
      <c r="D6" s="4" t="inlineStr">
        <is>
          <t>Panadería</t>
        </is>
      </c>
      <c r="E6" s="4" t="n">
        <v>80</v>
      </c>
      <c r="F6" s="4" t="inlineStr">
        <is>
          <t>Uds</t>
        </is>
      </c>
      <c r="G6" s="5" t="inlineStr">
        <is>
          <t>10/07/2026</t>
        </is>
      </c>
      <c r="H6" s="5" t="inlineStr">
        <is>
          <t>24/07/2026</t>
        </is>
      </c>
      <c r="I6" s="4">
        <f>IFERROR(H6-TODAY(),"")</f>
        <v/>
      </c>
      <c r="J6" s="4">
        <f>IF(I6="","",IF(I6&lt;0,"CADUCADO",IF(I6&lt;=7,"URGENTE",IF(I6&lt;=15,"PRÓXIMO","OK"))))</f>
        <v/>
      </c>
      <c r="K6" s="4" t="inlineStr">
        <is>
          <t>Almacén A - Estante 3</t>
        </is>
      </c>
      <c r="L6" s="4" t="inlineStr">
        <is>
          <t>Panadería Sevilla SL</t>
        </is>
      </c>
      <c r="M6" s="6" t="n">
        <v>1.1</v>
      </c>
      <c r="N6" s="7">
        <f>E6*M6</f>
        <v/>
      </c>
    </row>
    <row r="7">
      <c r="A7" s="8" t="inlineStr">
        <is>
          <t>CON004</t>
        </is>
      </c>
      <c r="B7" s="8" t="inlineStr">
        <is>
          <t>Maíz Dulce Lata</t>
        </is>
      </c>
      <c r="C7" s="8" t="inlineStr">
        <is>
          <t>L2512D</t>
        </is>
      </c>
      <c r="D7" s="8" t="inlineStr">
        <is>
          <t>Conservas</t>
        </is>
      </c>
      <c r="E7" s="8" t="n">
        <v>200</v>
      </c>
      <c r="F7" s="8" t="inlineStr">
        <is>
          <t>Uds</t>
        </is>
      </c>
      <c r="G7" s="9" t="inlineStr">
        <is>
          <t>15/06/2026</t>
        </is>
      </c>
      <c r="H7" s="9" t="inlineStr">
        <is>
          <t>15/12/2026</t>
        </is>
      </c>
      <c r="I7" s="8">
        <f>IFERROR(H7-TODAY(),"")</f>
        <v/>
      </c>
      <c r="J7" s="8">
        <f>IF(I7="","",IF(I7&lt;0,"CADUCADO",IF(I7&lt;=7,"URGENTE",IF(I7&lt;=15,"PRÓXIMO","OK"))))</f>
        <v/>
      </c>
      <c r="K7" s="8" t="inlineStr">
        <is>
          <t>Almacén B - Estante 5</t>
        </is>
      </c>
      <c r="L7" s="8" t="inlineStr">
        <is>
          <t>Conservas Valencia SA</t>
        </is>
      </c>
      <c r="M7" s="6" t="n">
        <v>0.75</v>
      </c>
      <c r="N7" s="10">
        <f>E7*M7</f>
        <v/>
      </c>
    </row>
    <row r="8">
      <c r="A8" s="4" t="inlineStr">
        <is>
          <t>CGL005</t>
        </is>
      </c>
      <c r="B8" s="4" t="inlineStr">
        <is>
          <t>Guisantes Congelados</t>
        </is>
      </c>
      <c r="C8" s="4" t="inlineStr">
        <is>
          <t>L2703E</t>
        </is>
      </c>
      <c r="D8" s="4" t="inlineStr">
        <is>
          <t>Congelados</t>
        </is>
      </c>
      <c r="E8" s="4" t="n">
        <v>90</v>
      </c>
      <c r="F8" s="4" t="inlineStr">
        <is>
          <t>Kg</t>
        </is>
      </c>
      <c r="G8" s="5" t="inlineStr">
        <is>
          <t>20/06/2026</t>
        </is>
      </c>
      <c r="H8" s="5" t="inlineStr">
        <is>
          <t>20/08/2026</t>
        </is>
      </c>
      <c r="I8" s="4">
        <f>IFERROR(H8-TODAY(),"")</f>
        <v/>
      </c>
      <c r="J8" s="4">
        <f>IF(I8="","",IF(I8&lt;0,"CADUCADO",IF(I8&lt;=7,"URGENTE",IF(I8&lt;=15,"PRÓXIMO","OK"))))</f>
        <v/>
      </c>
      <c r="K8" s="4" t="inlineStr">
        <is>
          <t>Cámara Congelación 1</t>
        </is>
      </c>
      <c r="L8" s="4" t="inlineStr">
        <is>
          <t>Congelados Zaragoza SL</t>
        </is>
      </c>
      <c r="M8" s="6" t="n">
        <v>2.1</v>
      </c>
      <c r="N8" s="7">
        <f>E8*M8</f>
        <v/>
      </c>
    </row>
    <row r="9">
      <c r="A9" s="8" t="inlineStr">
        <is>
          <t>BEB006</t>
        </is>
      </c>
      <c r="B9" s="8" t="inlineStr">
        <is>
          <t>Zumo de Naranja 1L</t>
        </is>
      </c>
      <c r="C9" s="8" t="inlineStr">
        <is>
          <t>L2708F</t>
        </is>
      </c>
      <c r="D9" s="8" t="inlineStr">
        <is>
          <t>Bebidas</t>
        </is>
      </c>
      <c r="E9" s="8" t="n">
        <v>120</v>
      </c>
      <c r="F9" s="8" t="inlineStr">
        <is>
          <t>Uds</t>
        </is>
      </c>
      <c r="G9" s="9" t="inlineStr">
        <is>
          <t>01/07/2026</t>
        </is>
      </c>
      <c r="H9" s="9" t="inlineStr">
        <is>
          <t>05/08/2026</t>
        </is>
      </c>
      <c r="I9" s="8">
        <f>IFERROR(H9-TODAY(),"")</f>
        <v/>
      </c>
      <c r="J9" s="8">
        <f>IF(I9="","",IF(I9&lt;0,"CADUCADO",IF(I9&lt;=7,"URGENTE",IF(I9&lt;=15,"PRÓXIMO","OK"))))</f>
        <v/>
      </c>
      <c r="K9" s="8" t="inlineStr">
        <is>
          <t>Almacén A - Estante 2</t>
        </is>
      </c>
      <c r="L9" s="8" t="inlineStr">
        <is>
          <t>Bebidas Málaga SA</t>
        </is>
      </c>
      <c r="M9" s="6" t="n">
        <v>1.45</v>
      </c>
      <c r="N9" s="10">
        <f>E9*M9</f>
        <v/>
      </c>
    </row>
    <row r="10">
      <c r="A10" s="4" t="inlineStr">
        <is>
          <t>FRU007</t>
        </is>
      </c>
      <c r="B10" s="4" t="inlineStr">
        <is>
          <t>Yogur Natural Pack4</t>
        </is>
      </c>
      <c r="C10" s="4" t="inlineStr">
        <is>
          <t>L2609G</t>
        </is>
      </c>
      <c r="D10" s="4" t="inlineStr">
        <is>
          <t>Lácteos</t>
        </is>
      </c>
      <c r="E10" s="4" t="n">
        <v>100</v>
      </c>
      <c r="F10" s="4" t="inlineStr">
        <is>
          <t>Uds</t>
        </is>
      </c>
      <c r="G10" s="5" t="inlineStr">
        <is>
          <t>12/07/2026</t>
        </is>
      </c>
      <c r="H10" s="5" t="inlineStr">
        <is>
          <t>26/07/2026</t>
        </is>
      </c>
      <c r="I10" s="4">
        <f>IFERROR(H10-TODAY(),"")</f>
        <v/>
      </c>
      <c r="J10" s="4">
        <f>IF(I10="","",IF(I10&lt;0,"CADUCADO",IF(I10&lt;=7,"URGENTE",IF(I10&lt;=15,"PRÓXIMO","OK"))))</f>
        <v/>
      </c>
      <c r="K10" s="4" t="inlineStr">
        <is>
          <t>Cámara Frigorífica 1</t>
        </is>
      </c>
      <c r="L10" s="4" t="inlineStr">
        <is>
          <t>Lácteos Asturianas SL</t>
        </is>
      </c>
      <c r="M10" s="6" t="n">
        <v>1.8</v>
      </c>
      <c r="N10" s="7">
        <f>E10*M10</f>
        <v/>
      </c>
    </row>
    <row r="11">
      <c r="A11" s="8" t="inlineStr">
        <is>
          <t>CAR008</t>
        </is>
      </c>
      <c r="B11" s="8" t="inlineStr">
        <is>
          <t>Pechuga de Pollo</t>
        </is>
      </c>
      <c r="C11" s="8" t="inlineStr">
        <is>
          <t>L2604H</t>
        </is>
      </c>
      <c r="D11" s="8" t="inlineStr">
        <is>
          <t>Cárnicos</t>
        </is>
      </c>
      <c r="E11" s="8" t="n">
        <v>45</v>
      </c>
      <c r="F11" s="8" t="inlineStr">
        <is>
          <t>Kg</t>
        </is>
      </c>
      <c r="G11" s="9" t="inlineStr">
        <is>
          <t>14/07/2026</t>
        </is>
      </c>
      <c r="H11" s="9" t="inlineStr">
        <is>
          <t>21/07/2026</t>
        </is>
      </c>
      <c r="I11" s="8">
        <f>IFERROR(H11-TODAY(),"")</f>
        <v/>
      </c>
      <c r="J11" s="8">
        <f>IF(I11="","",IF(I11&lt;0,"CADUCADO",IF(I11&lt;=7,"URGENTE",IF(I11&lt;=15,"PRÓXIMO","OK"))))</f>
        <v/>
      </c>
      <c r="K11" s="8" t="inlineStr">
        <is>
          <t>Cámara Frigorífica 2</t>
        </is>
      </c>
      <c r="L11" s="8" t="inlineStr">
        <is>
          <t>Cárnicas Ibéricas SA</t>
        </is>
      </c>
      <c r="M11" s="6" t="n">
        <v>5.5</v>
      </c>
      <c r="N11" s="10">
        <f>E11*M11</f>
        <v/>
      </c>
    </row>
    <row r="12">
      <c r="A12" s="4" t="inlineStr">
        <is>
          <t>PAN009</t>
        </is>
      </c>
      <c r="B12" s="4" t="inlineStr">
        <is>
          <t>Croissants Pack6</t>
        </is>
      </c>
      <c r="C12" s="4" t="inlineStr">
        <is>
          <t>L2710I</t>
        </is>
      </c>
      <c r="D12" s="4" t="inlineStr">
        <is>
          <t>Panadería</t>
        </is>
      </c>
      <c r="E12" s="4" t="n">
        <v>70</v>
      </c>
      <c r="F12" s="4" t="inlineStr">
        <is>
          <t>Uds</t>
        </is>
      </c>
      <c r="G12" s="5" t="inlineStr">
        <is>
          <t>15/07/2026</t>
        </is>
      </c>
      <c r="H12" s="5" t="inlineStr">
        <is>
          <t>22/07/2026</t>
        </is>
      </c>
      <c r="I12" s="4">
        <f>IFERROR(H12-TODAY(),"")</f>
        <v/>
      </c>
      <c r="J12" s="4">
        <f>IF(I12="","",IF(I12&lt;0,"CADUCADO",IF(I12&lt;=7,"URGENTE",IF(I12&lt;=15,"PRÓXIMO","OK"))))</f>
        <v/>
      </c>
      <c r="K12" s="4" t="inlineStr">
        <is>
          <t>Almacén A - Estante 3</t>
        </is>
      </c>
      <c r="L12" s="4" t="inlineStr">
        <is>
          <t>Panadería Sevilla SL</t>
        </is>
      </c>
      <c r="M12" s="6" t="n">
        <v>2.3</v>
      </c>
      <c r="N12" s="7">
        <f>E12*M12</f>
        <v/>
      </c>
    </row>
    <row r="13">
      <c r="A13" s="8" t="inlineStr">
        <is>
          <t>CON010</t>
        </is>
      </c>
      <c r="B13" s="8" t="inlineStr">
        <is>
          <t>Tomate Frito Lata</t>
        </is>
      </c>
      <c r="C13" s="8" t="inlineStr">
        <is>
          <t>L2513J</t>
        </is>
      </c>
      <c r="D13" s="8" t="inlineStr">
        <is>
          <t>Conservas</t>
        </is>
      </c>
      <c r="E13" s="8" t="n">
        <v>150</v>
      </c>
      <c r="F13" s="8" t="inlineStr">
        <is>
          <t>Uds</t>
        </is>
      </c>
      <c r="G13" s="9" t="inlineStr">
        <is>
          <t>01/06/2026</t>
        </is>
      </c>
      <c r="H13" s="9" t="inlineStr">
        <is>
          <t>01/03/2027</t>
        </is>
      </c>
      <c r="I13" s="8">
        <f>IFERROR(H13-TODAY(),"")</f>
        <v/>
      </c>
      <c r="J13" s="8">
        <f>IF(I13="","",IF(I13&lt;0,"CADUCADO",IF(I13&lt;=7,"URGENTE",IF(I13&lt;=15,"PRÓXIMO","OK"))))</f>
        <v/>
      </c>
      <c r="K13" s="8" t="inlineStr">
        <is>
          <t>Almacén B - Estante 5</t>
        </is>
      </c>
      <c r="L13" s="8" t="inlineStr">
        <is>
          <t>Conservas Valencia SA</t>
        </is>
      </c>
      <c r="M13" s="6" t="n">
        <v>0.85</v>
      </c>
      <c r="N13" s="10">
        <f>E13*M13</f>
        <v/>
      </c>
    </row>
    <row r="14">
      <c r="A14" s="11" t="n"/>
      <c r="B14" s="11" t="n"/>
      <c r="C14" s="11" t="n"/>
      <c r="D14" s="11" t="inlineStr">
        <is>
          <t>TOTALES</t>
        </is>
      </c>
      <c r="E14" s="11">
        <f>SUM(E4:E13)</f>
        <v/>
      </c>
      <c r="F14" s="11" t="n"/>
      <c r="G14" s="11" t="n"/>
      <c r="H14" s="11" t="n"/>
      <c r="I14" s="11" t="n"/>
      <c r="J14" s="11" t="n"/>
      <c r="K14" s="11" t="n"/>
      <c r="L14" s="11" t="n"/>
      <c r="M14" s="11" t="n"/>
      <c r="N14" s="12">
        <f>SUM(N4:N13)</f>
        <v/>
      </c>
    </row>
  </sheetData>
  <mergeCells count="1">
    <mergeCell ref="A1:N1"/>
  </mergeCells>
  <conditionalFormatting sqref="J4:J13">
    <cfRule type="expression" priority="1" dxfId="0" stopIfTrue="1">
      <formula>J4="CADUCADO"</formula>
    </cfRule>
    <cfRule type="expression" priority="2" dxfId="1" stopIfTrue="1">
      <formula>J4="URGENTE"</formula>
    </cfRule>
    <cfRule type="expression" priority="3" dxfId="2" stopIfTrue="1">
      <formula>J4="PRÓXIMO"</formula>
    </cfRule>
    <cfRule type="expression" priority="4" dxfId="3" stopIfTrue="1">
      <formula>J4="OK"</formula>
    </cfRule>
  </conditionalFormatting>
  <conditionalFormatting sqref="I4:I13">
    <cfRule type="cellIs" priority="5" operator="lessThan" dxfId="4">
      <formula>0</formula>
    </cfRule>
  </conditionalFormatting>
  <dataValidations count="2">
    <dataValidation sqref="D4:D50" showErrorMessage="1" showInputMessage="1" allowBlank="1" type="list">
      <formula1>"Lácteos,Cárnicos,Panadería,Congelados,Bebidas,Conservas,Frutas y Verduras"</formula1>
    </dataValidation>
    <dataValidation sqref="F4:F50" showErrorMessage="1" showInputMessage="1" allowBlank="1" type="list">
      <formula1>"Uds,Kg,L"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4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3" t="inlineStr">
        <is>
          <t>PANEL DE CONTROL - CADUCIDADES</t>
        </is>
      </c>
    </row>
    <row r="2"/>
    <row r="3">
      <c r="A3" s="14" t="inlineStr">
        <is>
          <t>INDICADORES CLAVE</t>
        </is>
      </c>
    </row>
    <row r="4">
      <c r="A4" s="15" t="inlineStr">
        <is>
          <t>Total de productos</t>
        </is>
      </c>
      <c r="B4" s="16">
        <f>COUNTA('Control de Lotes'!A4:A13)</f>
        <v/>
      </c>
    </row>
    <row r="5">
      <c r="A5" s="17" t="inlineStr">
        <is>
          <t>Unidades totales en stock</t>
        </is>
      </c>
      <c r="B5" s="18">
        <f>'Control de Lotes'!E14</f>
        <v/>
      </c>
    </row>
    <row r="6">
      <c r="A6" s="15" t="inlineStr">
        <is>
          <t>Valor total del inventario (€)</t>
        </is>
      </c>
      <c r="B6" s="19">
        <f>'Control de Lotes'!N14</f>
        <v/>
      </c>
    </row>
    <row r="7">
      <c r="A7" s="17" t="inlineStr">
        <is>
          <t>Productos CADUCADOS</t>
        </is>
      </c>
      <c r="B7" s="18">
        <f>COUNTIF('Control de Lotes'!J4:J13,"CADUCADO")</f>
        <v/>
      </c>
    </row>
    <row r="8">
      <c r="A8" s="15" t="inlineStr">
        <is>
          <t>Productos URGENTES (&lt;=7 días)</t>
        </is>
      </c>
      <c r="B8" s="16">
        <f>COUNTIF('Control de Lotes'!J4:J13,"URGENTE")</f>
        <v/>
      </c>
    </row>
    <row r="9">
      <c r="A9" s="17" t="inlineStr">
        <is>
          <t>Productos PRÓXIMOS (&lt;=15 días)</t>
        </is>
      </c>
      <c r="B9" s="18">
        <f>COUNTIF('Control de Lotes'!J4:J13,"PRÓXIMO")</f>
        <v/>
      </c>
    </row>
    <row r="10">
      <c r="A10" s="15" t="inlineStr">
        <is>
          <t>Productos en estado OK</t>
        </is>
      </c>
      <c r="B10" s="16">
        <f>COUNTIF('Control de Lotes'!J4:J13,"OK")</f>
        <v/>
      </c>
    </row>
    <row r="11"/>
    <row r="12">
      <c r="A12" s="14" t="inlineStr">
        <is>
          <t>CANTIDAD POR CATEGORÍA</t>
        </is>
      </c>
    </row>
    <row r="13">
      <c r="A13" s="20" t="inlineStr">
        <is>
          <t>Categoría</t>
        </is>
      </c>
      <c r="B13" s="20" t="inlineStr">
        <is>
          <t>Cantidad</t>
        </is>
      </c>
    </row>
    <row r="14">
      <c r="A14" s="21" t="inlineStr">
        <is>
          <t>Lácteos</t>
        </is>
      </c>
      <c r="B14" s="4">
        <f>SUMIF('Control de Lotes'!D4:D13,A14,'Control de Lotes'!E4:E13)</f>
        <v/>
      </c>
    </row>
    <row r="15">
      <c r="A15" s="22" t="inlineStr">
        <is>
          <t>Cárnicos</t>
        </is>
      </c>
      <c r="B15" s="8">
        <f>SUMIF('Control de Lotes'!D4:D13,A15,'Control de Lotes'!E4:E13)</f>
        <v/>
      </c>
    </row>
    <row r="16">
      <c r="A16" s="21" t="inlineStr">
        <is>
          <t>Panadería</t>
        </is>
      </c>
      <c r="B16" s="4">
        <f>SUMIF('Control de Lotes'!D4:D13,A16,'Control de Lotes'!E4:E13)</f>
        <v/>
      </c>
    </row>
    <row r="17">
      <c r="A17" s="22" t="inlineStr">
        <is>
          <t>Congelados</t>
        </is>
      </c>
      <c r="B17" s="8">
        <f>SUMIF('Control de Lotes'!D4:D13,A17,'Control de Lotes'!E4:E13)</f>
        <v/>
      </c>
    </row>
    <row r="18">
      <c r="A18" s="21" t="inlineStr">
        <is>
          <t>Bebidas</t>
        </is>
      </c>
      <c r="B18" s="4">
        <f>SUMIF('Control de Lotes'!D4:D13,A18,'Control de Lotes'!E4:E13)</f>
        <v/>
      </c>
    </row>
    <row r="19">
      <c r="A19" s="22" t="inlineStr">
        <is>
          <t>Conservas</t>
        </is>
      </c>
      <c r="B19" s="8">
        <f>SUMIF('Control de Lotes'!D4:D13,A19,'Control de Lotes'!E4:E13)</f>
        <v/>
      </c>
    </row>
    <row r="20"/>
    <row r="21"/>
    <row r="22">
      <c r="A22" s="14" t="inlineStr">
        <is>
          <t>DISTRIBUCIÓN POR ESTADO</t>
        </is>
      </c>
    </row>
    <row r="23">
      <c r="A23" s="20" t="inlineStr">
        <is>
          <t>Estado</t>
        </is>
      </c>
      <c r="B23" s="20" t="inlineStr">
        <is>
          <t>Nº Productos</t>
        </is>
      </c>
    </row>
    <row r="24">
      <c r="A24" s="21" t="inlineStr">
        <is>
          <t>CADUCADO</t>
        </is>
      </c>
      <c r="B24" s="4">
        <f>COUNTIF('Control de Lotes'!J4:J13,A24)</f>
        <v/>
      </c>
    </row>
    <row r="25">
      <c r="A25" s="22" t="inlineStr">
        <is>
          <t>URGENTE</t>
        </is>
      </c>
      <c r="B25" s="8">
        <f>COUNTIF('Control de Lotes'!J4:J13,A25)</f>
        <v/>
      </c>
    </row>
    <row r="26">
      <c r="A26" s="21" t="inlineStr">
        <is>
          <t>PRÓXIMO</t>
        </is>
      </c>
      <c r="B26" s="4">
        <f>COUNTIF('Control de Lotes'!J4:J13,A26)</f>
        <v/>
      </c>
    </row>
    <row r="27">
      <c r="A27" s="22" t="inlineStr">
        <is>
          <t>OK</t>
        </is>
      </c>
      <c r="B27" s="8">
        <f>COUNTIF('Control de Lotes'!J4:J13,A27)</f>
        <v/>
      </c>
    </row>
  </sheetData>
  <mergeCells count="4">
    <mergeCell ref="A1:F1"/>
    <mergeCell ref="A3:B3"/>
    <mergeCell ref="A12:B12"/>
    <mergeCell ref="A22:B2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6" customHeight="1">
      <c r="A1" s="13" t="inlineStr">
        <is>
          <t>INSTRUCCIONES DE USO</t>
        </is>
      </c>
    </row>
    <row r="2"/>
    <row r="3" ht="42" customHeight="1">
      <c r="A3" s="23" t="inlineStr">
        <is>
          <t>Hoja "Control de Lotes"</t>
        </is>
      </c>
      <c r="B3" s="24" t="inlineStr">
        <is>
          <t>Tabla principal donde se registran todos los lotes de producto. Introduce los datos en las celdas de color amarillo (Precio Unitario) y completa cada nueva fila con Código, Producto, Lote, Categoría, Cantidad, Unidad, Fecha de Entrada y Fecha de Caducidad.</t>
        </is>
      </c>
    </row>
    <row r="4" ht="42" customHeight="1">
      <c r="A4" s="25" t="inlineStr">
        <is>
          <t>Columna "Días p/ Caducar"</t>
        </is>
      </c>
      <c r="B4" s="26" t="inlineStr">
        <is>
          <t>Se calcula automáticamente como Fecha de Caducidad menos la fecha de hoy (TODAY). Un valor negativo indica que el producto ya ha caducado.</t>
        </is>
      </c>
    </row>
    <row r="5" ht="42" customHeight="1">
      <c r="A5" s="23" t="inlineStr">
        <is>
          <t>Columna "Estado"</t>
        </is>
      </c>
      <c r="B5" s="24" t="inlineStr">
        <is>
          <t>Se genera automáticamente con una fórmula IF: CADUCADO (días negativos), URGENTE (0 a 7 días), PRÓXIMO (8 a 15 días) u OK (más de 15 días). Los colores de fondo cambian según el estado.</t>
        </is>
      </c>
    </row>
    <row r="6" ht="42" customHeight="1">
      <c r="A6" s="25" t="inlineStr">
        <is>
          <t>Columna "Valor Total"</t>
        </is>
      </c>
      <c r="B6" s="26" t="inlineStr">
        <is>
          <t>Calcula automáticamente Cantidad multiplicada por Precio Unitario para conocer el valor económico de cada lote.</t>
        </is>
      </c>
    </row>
    <row r="7" ht="42" customHeight="1">
      <c r="A7" s="23" t="inlineStr">
        <is>
          <t>Listas desplegables</t>
        </is>
      </c>
      <c r="B7" s="24" t="inlineStr">
        <is>
          <t>Las columnas Categoría y Unidad tienen listas desplegables para evitar errores de escritura y mantener datos consistentes.</t>
        </is>
      </c>
    </row>
    <row r="8" ht="42" customHeight="1">
      <c r="A8" s="25" t="inlineStr">
        <is>
          <t>Hoja "Dashboard"</t>
        </is>
      </c>
      <c r="B8" s="26" t="inlineStr">
        <is>
          <t>Resume los indicadores clave: número total de productos, unidades en stock, valor del inventario y recuento de productos por estado de caducidad, con gráficos de barras y de sectores.</t>
        </is>
      </c>
    </row>
    <row r="9" ht="42" customHeight="1">
      <c r="A9" s="23" t="inlineStr">
        <is>
          <t>Gráfico de barras</t>
        </is>
      </c>
      <c r="B9" s="24" t="inlineStr">
        <is>
          <t>Muestra la cantidad total de unidades en stock agrupada por categoría de producto.</t>
        </is>
      </c>
    </row>
    <row r="10" ht="42" customHeight="1">
      <c r="A10" s="25" t="inlineStr">
        <is>
          <t>Gráfico de sectores</t>
        </is>
      </c>
      <c r="B10" s="26" t="inlineStr">
        <is>
          <t>Muestra la proporción de productos en cada estado (Caducado, Urgente, Próximo, OK) para priorizar la gestión diaria.</t>
        </is>
      </c>
    </row>
    <row r="11" ht="42" customHeight="1">
      <c r="A11" s="23" t="inlineStr">
        <is>
          <t>Recomendación de uso</t>
        </is>
      </c>
      <c r="B11" s="24" t="inlineStr">
        <is>
          <t>Revisa el Dashboard cada día para identificar los lotes urgentes o caducados y actuar en consecuencia (retirar, promocionar o desechar el producto).</t>
        </is>
      </c>
    </row>
    <row r="12" ht="42" customHeight="1">
      <c r="A12" s="25" t="inlineStr">
        <is>
          <t>Actualización de fechas</t>
        </is>
      </c>
      <c r="B12" s="26" t="inlineStr">
        <is>
          <t>Todas las fórmulas de días y estado se recalculan automáticamente cada vez que abres el archivo, ya que usan la función TODAY().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2026-07-21T15:13:07Z</dcterms:created>
  <dcterms:modified xmlns:dcterms="http://purl.org/dc/terms/" xmlns:xsi="http://www.w3.org/2001/XMLSchema-instance" xsi:type="dcterms:W3CDTF">2026-07-21T15:13:07Z</dcterms:modified>
</cp:coreProperties>
</file>