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s pactados" sheetId="1" state="visible" r:id="rId1"/>
    <sheet xmlns:r="http://schemas.openxmlformats.org/officeDocument/2006/relationships" name="Proveedor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'Precios pactados'!$A$1:$S$101</definedName>
    <definedName name="_xlnm._FilterDatabase" localSheetId="1" hidden="1">'Proveedores'!$A$1:$J$101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.##0,00&quot; €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5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2E8F0"/>
      </patternFill>
    </fill>
    <fill>
      <patternFill patternType="solid">
        <fgColor rgb="00FEF3C7"/>
      </patternFill>
    </fill>
  </fills>
  <borders count="9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 style="thin">
        <color rgb="00D1D5DB"/>
      </right>
      <top/>
      <bottom style="thin">
        <color rgb="00D1D5DB"/>
      </bottom>
      <diagonal/>
    </border>
    <border>
      <left/>
      <right style="thin">
        <color rgb="00D1D5DB"/>
      </right>
      <top/>
      <bottom/>
      <diagonal/>
    </border>
    <border>
      <left/>
      <right/>
      <top/>
      <bottom style="thin">
        <color rgb="00D1D5DB"/>
      </bottom>
      <diagonal/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7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2" pivotButton="0" quotePrefix="0" xfId="0"/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Precio pactado frente a precio actual por producto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'Resumen'!O12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'Resumen'!$N$13:$N$112</f>
            </numRef>
          </cat>
          <val>
            <numRef>
              <f>'Resumen'!$O$13:$O$112</f>
            </numRef>
          </val>
        </ser>
        <ser>
          <idx val="1"/>
          <order val="1"/>
          <tx>
            <strRef>
              <f>'Resumen'!P12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'Resumen'!$N$13:$N$112</f>
            </numRef>
          </cat>
          <val>
            <numRef>
              <f>'Resumen'!$P$13:$P$112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Producto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estados</a:t>
            </a:r>
          </a:p>
        </rich>
      </tx>
    </title>
    <plotArea>
      <pieChart>
        <varyColors val="1"/>
        <ser>
          <idx val="0"/>
          <order val="0"/>
          <tx>
            <strRef>
              <f>'Resumen'!I12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'Resumen'!$H$13:$H$15</f>
            </numRef>
          </cat>
          <val>
            <numRef>
              <f>'Resumen'!$I$13:$I$15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Variación media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'Resumen'!E12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'Resumen'!$A$13:$A$19</f>
            </numRef>
          </cat>
          <val>
            <numRef>
              <f>'Resumen'!$E$13:$E$19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Variación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17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5" customWidth="1" min="3" max="3"/>
    <col width="15" customWidth="1" min="4" max="4"/>
    <col width="17" customWidth="1" min="5" max="5"/>
    <col width="17" customWidth="1" min="6" max="6"/>
    <col width="31" customWidth="1" min="7" max="7"/>
    <col width="13" customWidth="1" min="8" max="8"/>
    <col width="16" customWidth="1" min="9" max="9"/>
    <col width="16" customWidth="1" min="10" max="10"/>
    <col width="21" customWidth="1" min="11" max="11"/>
    <col width="12" customWidth="1" min="12" max="12"/>
    <col width="22" customWidth="1" min="13" max="13"/>
    <col width="20" customWidth="1" min="14" max="14"/>
    <col width="16" customWidth="1" min="15" max="15"/>
    <col width="15" customWidth="1" min="16" max="16"/>
    <col width="20" customWidth="1" min="17" max="17"/>
    <col width="18" customWidth="1" min="18" max="18"/>
    <col width="34" customWidth="1" min="19" max="19"/>
  </cols>
  <sheetData>
    <row r="1" ht="30" customHeight="1">
      <c r="A1" s="1" t="inlineStr">
        <is>
          <t>ID pacto</t>
        </is>
      </c>
      <c r="B1" s="1" t="inlineStr">
        <is>
          <t>Proveedor</t>
        </is>
      </c>
      <c r="C1" s="1" t="inlineStr">
        <is>
          <t>CIF/NIF</t>
        </is>
      </c>
      <c r="D1" s="1" t="inlineStr">
        <is>
          <t>Ciudad</t>
        </is>
      </c>
      <c r="E1" s="1" t="inlineStr">
        <is>
          <t>Categoría</t>
        </is>
      </c>
      <c r="F1" s="1" t="inlineStr">
        <is>
          <t>Código producto</t>
        </is>
      </c>
      <c r="G1" s="1" t="inlineStr">
        <is>
          <t>Descripción</t>
        </is>
      </c>
      <c r="H1" s="1" t="inlineStr">
        <is>
          <t>Unidad</t>
        </is>
      </c>
      <c r="I1" s="1" t="inlineStr">
        <is>
          <t>Fecha inicio pacto</t>
        </is>
      </c>
      <c r="J1" s="1" t="inlineStr">
        <is>
          <t>Fecha revisión</t>
        </is>
      </c>
      <c r="K1" s="1" t="inlineStr">
        <is>
          <t>Precio pactado sin IVA (€)</t>
        </is>
      </c>
      <c r="L1" s="1" t="inlineStr">
        <is>
          <t>IVA (%)</t>
        </is>
      </c>
      <c r="M1" s="1" t="inlineStr">
        <is>
          <t>Precio pactado con IVA (€)</t>
        </is>
      </c>
      <c r="N1" s="1" t="inlineStr">
        <is>
          <t>Precio actual sin IVA (€)</t>
        </is>
      </c>
      <c r="O1" s="1" t="inlineStr">
        <is>
          <t>Variación (€)</t>
        </is>
      </c>
      <c r="P1" s="1" t="inlineStr">
        <is>
          <t>Variación (%)</t>
        </is>
      </c>
      <c r="Q1" s="1" t="inlineStr">
        <is>
          <t>Estado</t>
        </is>
      </c>
      <c r="R1" s="1" t="inlineStr">
        <is>
          <t>Responsable</t>
        </is>
      </c>
      <c r="S1" s="1" t="inlineStr">
        <is>
          <t>Observaciones</t>
        </is>
      </c>
    </row>
    <row r="2">
      <c r="A2" s="2" t="inlineStr">
        <is>
          <t>P-2026-001</t>
        </is>
      </c>
      <c r="B2" s="3" t="inlineStr">
        <is>
          <t>Café Málaga S.L.</t>
        </is>
      </c>
      <c r="C2" s="2">
        <f>IF(B2="","",IFERROR(INDEX('Proveedores'!$A$2:$A$101,MATCH(B2,'Proveedores'!$B$2:$B$101,0)),""))</f>
        <v/>
      </c>
      <c r="D2" s="2">
        <f>IF(B2="","",IFERROR(VLOOKUP(B2,'Proveedores'!$B$2:$J$101,2,FALSE),""))</f>
        <v/>
      </c>
      <c r="E2" s="4" t="inlineStr">
        <is>
          <t>Alimentación</t>
        </is>
      </c>
      <c r="F2" s="4" t="inlineStr">
        <is>
          <t>CAF-1KG</t>
        </is>
      </c>
      <c r="G2" s="3" t="inlineStr">
        <is>
          <t>Café en grano 1 kg</t>
        </is>
      </c>
      <c r="H2" s="4" t="inlineStr">
        <is>
          <t>Bolsa</t>
        </is>
      </c>
      <c r="I2" s="5" t="n">
        <v>46027</v>
      </c>
      <c r="J2" s="5" t="n">
        <v>46208</v>
      </c>
      <c r="K2" s="6" t="n">
        <v>18.5</v>
      </c>
      <c r="L2" s="7" t="n">
        <v>0.1</v>
      </c>
      <c r="M2" s="8">
        <f>IF(OR(K2="",L2=""),"",K2*(1+L2))</f>
        <v/>
      </c>
      <c r="N2" s="6" t="n">
        <v>19.98</v>
      </c>
      <c r="O2" s="8">
        <f>IF(OR(K2="",N2=""),"",N2-K2)</f>
        <v/>
      </c>
      <c r="P2" s="9">
        <f>IF(O2="","",IFERROR(O2/K2,0))</f>
        <v/>
      </c>
      <c r="Q2" s="2">
        <f>IF(P2="","",IF(P2&gt;0.05,"Revisar al alza",IF(P2&lt;-0.05,"Precio favorable","En objetivo")))</f>
        <v/>
      </c>
      <c r="R2" s="4" t="inlineStr">
        <is>
          <t>Lucía Martín</t>
        </is>
      </c>
      <c r="S2" s="3" t="inlineStr">
        <is>
          <t>Acuerdo anual con entrega mensual.</t>
        </is>
      </c>
    </row>
    <row r="3">
      <c r="A3" s="10" t="inlineStr">
        <is>
          <t>P-2026-002</t>
        </is>
      </c>
      <c r="B3" s="3" t="inlineStr">
        <is>
          <t>Alimentación Mediterránea S.L.</t>
        </is>
      </c>
      <c r="C3" s="10">
        <f>IF(B3="","",IFERROR(INDEX('Proveedores'!$A$2:$A$101,MATCH(B3,'Proveedores'!$B$2:$B$101,0)),""))</f>
        <v/>
      </c>
      <c r="D3" s="10">
        <f>IF(B3="","",IFERROR(VLOOKUP(B3,'Proveedores'!$B$2:$J$101,2,FALSE),""))</f>
        <v/>
      </c>
      <c r="E3" s="4" t="inlineStr">
        <is>
          <t>Alimentación</t>
        </is>
      </c>
      <c r="F3" s="4" t="inlineStr">
        <is>
          <t>HAR-25KG</t>
        </is>
      </c>
      <c r="G3" s="3" t="inlineStr">
        <is>
          <t>Harina de trigo 25 kg</t>
        </is>
      </c>
      <c r="H3" s="4" t="inlineStr">
        <is>
          <t>Saco</t>
        </is>
      </c>
      <c r="I3" s="5" t="n">
        <v>46040</v>
      </c>
      <c r="J3" s="5" t="n">
        <v>46285</v>
      </c>
      <c r="K3" s="6" t="n">
        <v>14.75</v>
      </c>
      <c r="L3" s="7" t="n">
        <v>0.1</v>
      </c>
      <c r="M3" s="11">
        <f>IF(OR(K3="",L3=""),"",K3*(1+L3))</f>
        <v/>
      </c>
      <c r="N3" s="6" t="n">
        <v>14</v>
      </c>
      <c r="O3" s="11">
        <f>IF(OR(K3="",N3=""),"",N3-K3)</f>
        <v/>
      </c>
      <c r="P3" s="12">
        <f>IF(O3="","",IFERROR(O3/K3,0))</f>
        <v/>
      </c>
      <c r="Q3" s="10">
        <f>IF(P3="","",IF(P3&gt;0.05,"Revisar al alza",IF(P3&lt;-0.05,"Precio favorable","En objetivo")))</f>
        <v/>
      </c>
      <c r="R3" s="4" t="inlineStr">
        <is>
          <t>Martín López</t>
        </is>
      </c>
      <c r="S3" s="3" t="inlineStr">
        <is>
          <t>Precio sujeto a pedido mínimo de 20 sacos.</t>
        </is>
      </c>
    </row>
    <row r="4">
      <c r="A4" s="2" t="inlineStr">
        <is>
          <t>P-2026-003</t>
        </is>
      </c>
      <c r="B4" s="3" t="inlineStr">
        <is>
          <t>Frutas del Turia S.L.</t>
        </is>
      </c>
      <c r="C4" s="2">
        <f>IF(B4="","",IFERROR(INDEX('Proveedores'!$A$2:$A$101,MATCH(B4,'Proveedores'!$B$2:$B$101,0)),""))</f>
        <v/>
      </c>
      <c r="D4" s="2">
        <f>IF(B4="","",IFERROR(VLOOKUP(B4,'Proveedores'!$B$2:$J$101,2,FALSE),""))</f>
        <v/>
      </c>
      <c r="E4" s="4" t="inlineStr">
        <is>
          <t>Alimentación</t>
        </is>
      </c>
      <c r="F4" s="4" t="inlineStr">
        <is>
          <t>AOV-5L</t>
        </is>
      </c>
      <c r="G4" s="3" t="inlineStr">
        <is>
          <t>Aceite de oliva 5 l</t>
        </is>
      </c>
      <c r="H4" s="4" t="inlineStr">
        <is>
          <t>Botella</t>
        </is>
      </c>
      <c r="I4" s="5" t="n">
        <v>46055</v>
      </c>
      <c r="J4" s="5" t="n">
        <v>46295</v>
      </c>
      <c r="K4" s="6" t="n">
        <v>32</v>
      </c>
      <c r="L4" s="7" t="n">
        <v>0.1</v>
      </c>
      <c r="M4" s="8">
        <f>IF(OR(K4="",L4=""),"",K4*(1+L4))</f>
        <v/>
      </c>
      <c r="N4" s="6" t="n">
        <v>35.84</v>
      </c>
      <c r="O4" s="8">
        <f>IF(OR(K4="",N4=""),"",N4-K4)</f>
        <v/>
      </c>
      <c r="P4" s="9">
        <f>IF(O4="","",IFERROR(O4/K4,0))</f>
        <v/>
      </c>
      <c r="Q4" s="2">
        <f>IF(P4="","",IF(P4&gt;0.05,"Revisar al alza",IF(P4&lt;-0.05,"Precio favorable","En objetivo")))</f>
        <v/>
      </c>
      <c r="R4" s="4" t="inlineStr">
        <is>
          <t>Sofía Ruiz</t>
        </is>
      </c>
      <c r="S4" s="3" t="inlineStr">
        <is>
          <t>Revisar evolución de cosecha y disponibilidad.</t>
        </is>
      </c>
    </row>
    <row r="5">
      <c r="A5" s="10" t="inlineStr">
        <is>
          <t>P-2026-004</t>
        </is>
      </c>
      <c r="B5" s="3" t="inlineStr">
        <is>
          <t>Envases del Sur S.L.</t>
        </is>
      </c>
      <c r="C5" s="10">
        <f>IF(B5="","",IFERROR(INDEX('Proveedores'!$A$2:$A$101,MATCH(B5,'Proveedores'!$B$2:$B$101,0)),""))</f>
        <v/>
      </c>
      <c r="D5" s="10">
        <f>IF(B5="","",IFERROR(VLOOKUP(B5,'Proveedores'!$B$2:$J$101,2,FALSE),""))</f>
        <v/>
      </c>
      <c r="E5" s="4" t="inlineStr">
        <is>
          <t>Embalaje</t>
        </is>
      </c>
      <c r="F5" s="4" t="inlineStr">
        <is>
          <t>CAJ-40X30</t>
        </is>
      </c>
      <c r="G5" s="3" t="inlineStr">
        <is>
          <t>Cajas de cartón</t>
        </is>
      </c>
      <c r="H5" s="4" t="inlineStr">
        <is>
          <t>Unidad</t>
        </is>
      </c>
      <c r="I5" s="5" t="n">
        <v>46096</v>
      </c>
      <c r="J5" s="5" t="n">
        <v>46249</v>
      </c>
      <c r="K5" s="6" t="n">
        <v>0.65</v>
      </c>
      <c r="L5" s="7" t="n">
        <v>0.21</v>
      </c>
      <c r="M5" s="11">
        <f>IF(OR(K5="",L5=""),"",K5*(1+L5))</f>
        <v/>
      </c>
      <c r="N5" s="6" t="n">
        <v>0.7</v>
      </c>
      <c r="O5" s="11">
        <f>IF(OR(K5="",N5=""),"",N5-K5)</f>
        <v/>
      </c>
      <c r="P5" s="12">
        <f>IF(O5="","",IFERROR(O5/K5,0))</f>
        <v/>
      </c>
      <c r="Q5" s="10">
        <f>IF(P5="","",IF(P5&gt;0.05,"Revisar al alza",IF(P5&lt;-0.05,"Precio favorable","En objetivo")))</f>
        <v/>
      </c>
      <c r="R5" s="4" t="inlineStr">
        <is>
          <t>Hugo Sánchez</t>
        </is>
      </c>
      <c r="S5" s="3" t="inlineStr">
        <is>
          <t>Modelo estándar de doble canal.</t>
        </is>
      </c>
    </row>
    <row r="6">
      <c r="A6" s="2" t="inlineStr">
        <is>
          <t>P-2026-005</t>
        </is>
      </c>
      <c r="B6" s="3" t="inlineStr">
        <is>
          <t>Química Segura S.L.</t>
        </is>
      </c>
      <c r="C6" s="2">
        <f>IF(B6="","",IFERROR(INDEX('Proveedores'!$A$2:$A$101,MATCH(B6,'Proveedores'!$B$2:$B$101,0)),""))</f>
        <v/>
      </c>
      <c r="D6" s="2">
        <f>IF(B6="","",IFERROR(VLOOKUP(B6,'Proveedores'!$B$2:$J$101,2,FALSE),""))</f>
        <v/>
      </c>
      <c r="E6" s="4" t="inlineStr">
        <is>
          <t>Limpieza</t>
        </is>
      </c>
      <c r="F6" s="4" t="inlineStr">
        <is>
          <t>DET-5L</t>
        </is>
      </c>
      <c r="G6" s="3" t="inlineStr">
        <is>
          <t>Detergente industrial</t>
        </is>
      </c>
      <c r="H6" s="4" t="inlineStr">
        <is>
          <t>Garrafa</t>
        </is>
      </c>
      <c r="I6" s="5" t="n">
        <v>46113</v>
      </c>
      <c r="J6" s="5" t="n">
        <v>46266</v>
      </c>
      <c r="K6" s="6" t="n">
        <v>24.9</v>
      </c>
      <c r="L6" s="7" t="n">
        <v>0.21</v>
      </c>
      <c r="M6" s="8">
        <f>IF(OR(K6="",L6=""),"",K6*(1+L6))</f>
        <v/>
      </c>
      <c r="N6" s="6" t="n">
        <v>23.4</v>
      </c>
      <c r="O6" s="8">
        <f>IF(OR(K6="",N6=""),"",N6-K6)</f>
        <v/>
      </c>
      <c r="P6" s="9">
        <f>IF(O6="","",IFERROR(O6/K6,0))</f>
        <v/>
      </c>
      <c r="Q6" s="2">
        <f>IF(P6="","",IF(P6&gt;0.05,"Revisar al alza",IF(P6&lt;-0.05,"Precio favorable","En objetivo")))</f>
        <v/>
      </c>
      <c r="R6" s="4" t="inlineStr">
        <is>
          <t>Marta Gil</t>
        </is>
      </c>
      <c r="S6" s="3" t="inlineStr">
        <is>
          <t>Mantener ficha de seguridad actualizada.</t>
        </is>
      </c>
    </row>
    <row r="7">
      <c r="A7" s="10" t="inlineStr">
        <is>
          <t>P-2026-006</t>
        </is>
      </c>
      <c r="B7" s="3" t="inlineStr">
        <is>
          <t>Papelería Alba S.L.</t>
        </is>
      </c>
      <c r="C7" s="10">
        <f>IF(B7="","",IFERROR(INDEX('Proveedores'!$A$2:$A$101,MATCH(B7,'Proveedores'!$B$2:$B$101,0)),""))</f>
        <v/>
      </c>
      <c r="D7" s="10">
        <f>IF(B7="","",IFERROR(VLOOKUP(B7,'Proveedores'!$B$2:$J$101,2,FALSE),""))</f>
        <v/>
      </c>
      <c r="E7" s="4" t="inlineStr">
        <is>
          <t>Oficina</t>
        </is>
      </c>
      <c r="F7" s="4" t="inlineStr">
        <is>
          <t>PAP-A4-80</t>
        </is>
      </c>
      <c r="G7" s="3" t="inlineStr">
        <is>
          <t>Papel A4 80 g</t>
        </is>
      </c>
      <c r="H7" s="4" t="inlineStr">
        <is>
          <t>Caja</t>
        </is>
      </c>
      <c r="I7" s="5" t="n">
        <v>46132</v>
      </c>
      <c r="J7" s="5" t="n">
        <v>46290</v>
      </c>
      <c r="K7" s="6" t="n">
        <v>4.2</v>
      </c>
      <c r="L7" s="7" t="n">
        <v>0.21</v>
      </c>
      <c r="M7" s="11">
        <f>IF(OR(K7="",L7=""),"",K7*(1+L7))</f>
        <v/>
      </c>
      <c r="N7" s="6" t="n">
        <v>4.25</v>
      </c>
      <c r="O7" s="11">
        <f>IF(OR(K7="",N7=""),"",N7-K7)</f>
        <v/>
      </c>
      <c r="P7" s="12">
        <f>IF(O7="","",IFERROR(O7/K7,0))</f>
        <v/>
      </c>
      <c r="Q7" s="10">
        <f>IF(P7="","",IF(P7&gt;0.05,"Revisar al alza",IF(P7&lt;-0.05,"Precio favorable","En objetivo")))</f>
        <v/>
      </c>
      <c r="R7" s="4" t="inlineStr">
        <is>
          <t>Pablo Navarro</t>
        </is>
      </c>
      <c r="S7" s="3" t="inlineStr">
        <is>
          <t>Caja de 5 paquetes de 500 hojas.</t>
        </is>
      </c>
    </row>
    <row r="8">
      <c r="A8" s="2" t="inlineStr">
        <is>
          <t>P-2026-007</t>
        </is>
      </c>
      <c r="B8" s="3" t="inlineStr">
        <is>
          <t>Suministros Levante S.L.</t>
        </is>
      </c>
      <c r="C8" s="2">
        <f>IF(B8="","",IFERROR(INDEX('Proveedores'!$A$2:$A$101,MATCH(B8,'Proveedores'!$B$2:$B$101,0)),""))</f>
        <v/>
      </c>
      <c r="D8" s="2">
        <f>IF(B8="","",IFERROR(VLOOKUP(B8,'Proveedores'!$B$2:$J$101,2,FALSE),""))</f>
        <v/>
      </c>
      <c r="E8" s="4" t="inlineStr">
        <is>
          <t>Protección</t>
        </is>
      </c>
      <c r="F8" s="4" t="inlineStr">
        <is>
          <t>GUA-NIT-100</t>
        </is>
      </c>
      <c r="G8" s="3" t="inlineStr">
        <is>
          <t>Guantes nitrilo caja 100</t>
        </is>
      </c>
      <c r="H8" s="4" t="inlineStr">
        <is>
          <t>Caja</t>
        </is>
      </c>
      <c r="I8" s="5" t="n">
        <v>46167</v>
      </c>
      <c r="J8" s="5" t="n">
        <v>46228</v>
      </c>
      <c r="K8" s="6" t="n">
        <v>7.8</v>
      </c>
      <c r="L8" s="7" t="n">
        <v>0.21</v>
      </c>
      <c r="M8" s="8">
        <f>IF(OR(K8="",L8=""),"",K8*(1+L8))</f>
        <v/>
      </c>
      <c r="N8" s="6" t="n">
        <v>8.1</v>
      </c>
      <c r="O8" s="8">
        <f>IF(OR(K8="",N8=""),"",N8-K8)</f>
        <v/>
      </c>
      <c r="P8" s="9">
        <f>IF(O8="","",IFERROR(O8/K8,0))</f>
        <v/>
      </c>
      <c r="Q8" s="2">
        <f>IF(P8="","",IF(P8&gt;0.05,"Revisar al alza",IF(P8&lt;-0.05,"Precio favorable","En objetivo")))</f>
        <v/>
      </c>
      <c r="R8" s="4" t="inlineStr">
        <is>
          <t>Carmen Díaz</t>
        </is>
      </c>
      <c r="S8" s="3" t="inlineStr">
        <is>
          <t>Talla M; stock de seguridad recomendado.</t>
        </is>
      </c>
    </row>
    <row r="9">
      <c r="A9" s="10" t="inlineStr">
        <is>
          <t>P-2026-008</t>
        </is>
      </c>
      <c r="B9" s="3" t="inlineStr">
        <is>
          <t>Logística Ebro S.A.</t>
        </is>
      </c>
      <c r="C9" s="10">
        <f>IF(B9="","",IFERROR(INDEX('Proveedores'!$A$2:$A$101,MATCH(B9,'Proveedores'!$B$2:$B$101,0)),""))</f>
        <v/>
      </c>
      <c r="D9" s="10">
        <f>IF(B9="","",IFERROR(VLOOKUP(B9,'Proveedores'!$B$2:$J$101,2,FALSE),""))</f>
        <v/>
      </c>
      <c r="E9" s="4" t="inlineStr">
        <is>
          <t>Logística</t>
        </is>
      </c>
      <c r="F9" s="4" t="inlineStr">
        <is>
          <t>TRA-PALE</t>
        </is>
      </c>
      <c r="G9" s="3" t="inlineStr">
        <is>
          <t>Transporte palé estándar</t>
        </is>
      </c>
      <c r="H9" s="4" t="inlineStr">
        <is>
          <t>Palé</t>
        </is>
      </c>
      <c r="I9" s="5" t="n">
        <v>46183</v>
      </c>
      <c r="J9" s="5" t="n">
        <v>46275</v>
      </c>
      <c r="K9" s="6" t="n">
        <v>85</v>
      </c>
      <c r="L9" s="7" t="n">
        <v>0.21</v>
      </c>
      <c r="M9" s="11">
        <f>IF(OR(K9="",L9=""),"",K9*(1+L9))</f>
        <v/>
      </c>
      <c r="N9" s="6" t="n">
        <v>88</v>
      </c>
      <c r="O9" s="11">
        <f>IF(OR(K9="",N9=""),"",N9-K9)</f>
        <v/>
      </c>
      <c r="P9" s="12">
        <f>IF(O9="","",IFERROR(O9/K9,0))</f>
        <v/>
      </c>
      <c r="Q9" s="10">
        <f>IF(P9="","",IF(P9&gt;0.05,"Revisar al alza",IF(P9&lt;-0.05,"Precio favorable","En objetivo")))</f>
        <v/>
      </c>
      <c r="R9" s="4" t="inlineStr">
        <is>
          <t>Javier Torres</t>
        </is>
      </c>
      <c r="S9" s="3" t="inlineStr">
        <is>
          <t>Trayecto peninsular hasta 500 km.</t>
        </is>
      </c>
    </row>
    <row r="10">
      <c r="A10" s="2" t="inlineStr">
        <is>
          <t>P-2026-009</t>
        </is>
      </c>
      <c r="B10" s="3" t="inlineStr">
        <is>
          <t>Distribuciones Iberia S.L.</t>
        </is>
      </c>
      <c r="C10" s="2">
        <f>IF(B10="","",IFERROR(INDEX('Proveedores'!$A$2:$A$101,MATCH(B10,'Proveedores'!$B$2:$B$101,0)),""))</f>
        <v/>
      </c>
      <c r="D10" s="2">
        <f>IF(B10="","",IFERROR(VLOOKUP(B10,'Proveedores'!$B$2:$J$101,2,FALSE),""))</f>
        <v/>
      </c>
      <c r="E10" s="4" t="inlineStr">
        <is>
          <t>Alimentación</t>
        </is>
      </c>
      <c r="F10" s="4" t="inlineStr">
        <is>
          <t>AZU-1KG</t>
        </is>
      </c>
      <c r="G10" s="3" t="inlineStr">
        <is>
          <t>Azúcar blanco 1 kg</t>
        </is>
      </c>
      <c r="H10" s="4" t="inlineStr">
        <is>
          <t>Unidad</t>
        </is>
      </c>
      <c r="I10" s="5" t="n">
        <v>46204</v>
      </c>
      <c r="J10" s="5" t="n">
        <v>46235</v>
      </c>
      <c r="K10" s="6" t="n">
        <v>2.4</v>
      </c>
      <c r="L10" s="7" t="n">
        <v>0.04</v>
      </c>
      <c r="M10" s="8">
        <f>IF(OR(K10="",L10=""),"",K10*(1+L10))</f>
        <v/>
      </c>
      <c r="N10" s="6" t="n">
        <v>2.21</v>
      </c>
      <c r="O10" s="8">
        <f>IF(OR(K10="",N10=""),"",N10-K10)</f>
        <v/>
      </c>
      <c r="P10" s="9">
        <f>IF(O10="","",IFERROR(O10/K10,0))</f>
        <v/>
      </c>
      <c r="Q10" s="2">
        <f>IF(P10="","",IF(P10&gt;0.05,"Revisar al alza",IF(P10&lt;-0.05,"Precio favorable","En objetivo")))</f>
        <v/>
      </c>
      <c r="R10" s="4" t="inlineStr">
        <is>
          <t>Lucía Martín</t>
        </is>
      </c>
      <c r="S10" s="3" t="inlineStr">
        <is>
          <t>Formato de 10 unidades por caja.</t>
        </is>
      </c>
    </row>
    <row r="11">
      <c r="A11" s="10" t="inlineStr">
        <is>
          <t>P-2026-010</t>
        </is>
      </c>
      <c r="B11" s="3" t="inlineStr">
        <is>
          <t>Norte Equipamientos S.L.</t>
        </is>
      </c>
      <c r="C11" s="10">
        <f>IF(B11="","",IFERROR(INDEX('Proveedores'!$A$2:$A$101,MATCH(B11,'Proveedores'!$B$2:$B$101,0)),""))</f>
        <v/>
      </c>
      <c r="D11" s="10">
        <f>IF(B11="","",IFERROR(VLOOKUP(B11,'Proveedores'!$B$2:$J$101,2,FALSE),""))</f>
        <v/>
      </c>
      <c r="E11" s="4" t="inlineStr">
        <is>
          <t>Equipamiento</t>
        </is>
      </c>
      <c r="F11" s="4" t="inlineStr">
        <is>
          <t>EST-ALM-01</t>
        </is>
      </c>
      <c r="G11" s="3" t="inlineStr">
        <is>
          <t>Equipamiento de almacén</t>
        </is>
      </c>
      <c r="H11" s="4" t="inlineStr">
        <is>
          <t>Unidad</t>
        </is>
      </c>
      <c r="I11" s="5" t="n">
        <v>46249</v>
      </c>
      <c r="J11" s="5" t="n">
        <v>46295</v>
      </c>
      <c r="K11" s="6" t="n">
        <v>185</v>
      </c>
      <c r="L11" s="7" t="n">
        <v>0.21</v>
      </c>
      <c r="M11" s="11">
        <f>IF(OR(K11="",L11=""),"",K11*(1+L11))</f>
        <v/>
      </c>
      <c r="N11" s="6" t="n">
        <v>203.5</v>
      </c>
      <c r="O11" s="11">
        <f>IF(OR(K11="",N11=""),"",N11-K11)</f>
        <v/>
      </c>
      <c r="P11" s="12">
        <f>IF(O11="","",IFERROR(O11/K11,0))</f>
        <v/>
      </c>
      <c r="Q11" s="10">
        <f>IF(P11="","",IF(P11&gt;0.05,"Revisar al alza",IF(P11&lt;-0.05,"Precio favorable","En objetivo")))</f>
        <v/>
      </c>
      <c r="R11" s="4" t="inlineStr">
        <is>
          <t>Martín López</t>
        </is>
      </c>
      <c r="S11" s="3" t="inlineStr">
        <is>
          <t>Estantería metálica modular.</t>
        </is>
      </c>
    </row>
    <row r="12">
      <c r="A12" s="2" t="n"/>
      <c r="B12" s="3" t="n"/>
      <c r="C12" s="2">
        <f>IF(B12="","",IFERROR(INDEX('Proveedores'!$A$2:$A$101,MATCH(B12,'Proveedores'!$B$2:$B$101,0)),""))</f>
        <v/>
      </c>
      <c r="D12" s="2">
        <f>IF(B12="","",IFERROR(VLOOKUP(B12,'Proveedores'!$B$2:$J$101,2,FALSE),""))</f>
        <v/>
      </c>
      <c r="E12" s="4" t="n"/>
      <c r="F12" s="4" t="n"/>
      <c r="G12" s="3" t="n"/>
      <c r="H12" s="4" t="n"/>
      <c r="I12" s="5" t="n"/>
      <c r="J12" s="5" t="n"/>
      <c r="K12" s="6" t="n"/>
      <c r="L12" s="7" t="n"/>
      <c r="M12" s="8">
        <f>IF(OR(K12="",L12=""),"",K12*(1+L12))</f>
        <v/>
      </c>
      <c r="N12" s="6" t="n"/>
      <c r="O12" s="8">
        <f>IF(OR(K12="",N12=""),"",N12-K12)</f>
        <v/>
      </c>
      <c r="P12" s="9">
        <f>IF(O12="","",IFERROR(O12/K12,0))</f>
        <v/>
      </c>
      <c r="Q12" s="2">
        <f>IF(P12="","",IF(P12&gt;0.05,"Revisar al alza",IF(P12&lt;-0.05,"Precio favorable","En objetivo")))</f>
        <v/>
      </c>
      <c r="R12" s="4" t="n"/>
      <c r="S12" s="3" t="n"/>
    </row>
    <row r="13">
      <c r="A13" s="10" t="n"/>
      <c r="B13" s="3" t="n"/>
      <c r="C13" s="10">
        <f>IF(B13="","",IFERROR(INDEX('Proveedores'!$A$2:$A$101,MATCH(B13,'Proveedores'!$B$2:$B$101,0)),""))</f>
        <v/>
      </c>
      <c r="D13" s="10">
        <f>IF(B13="","",IFERROR(VLOOKUP(B13,'Proveedores'!$B$2:$J$101,2,FALSE),""))</f>
        <v/>
      </c>
      <c r="E13" s="4" t="n"/>
      <c r="F13" s="4" t="n"/>
      <c r="G13" s="3" t="n"/>
      <c r="H13" s="4" t="n"/>
      <c r="I13" s="5" t="n"/>
      <c r="J13" s="5" t="n"/>
      <c r="K13" s="6" t="n"/>
      <c r="L13" s="7" t="n"/>
      <c r="M13" s="11">
        <f>IF(OR(K13="",L13=""),"",K13*(1+L13))</f>
        <v/>
      </c>
      <c r="N13" s="6" t="n"/>
      <c r="O13" s="11">
        <f>IF(OR(K13="",N13=""),"",N13-K13)</f>
        <v/>
      </c>
      <c r="P13" s="12">
        <f>IF(O13="","",IFERROR(O13/K13,0))</f>
        <v/>
      </c>
      <c r="Q13" s="10">
        <f>IF(P13="","",IF(P13&gt;0.05,"Revisar al alza",IF(P13&lt;-0.05,"Precio favorable","En objetivo")))</f>
        <v/>
      </c>
      <c r="R13" s="4" t="n"/>
      <c r="S13" s="3" t="n"/>
    </row>
    <row r="14">
      <c r="A14" s="2" t="n"/>
      <c r="B14" s="3" t="n"/>
      <c r="C14" s="2">
        <f>IF(B14="","",IFERROR(INDEX('Proveedores'!$A$2:$A$101,MATCH(B14,'Proveedores'!$B$2:$B$101,0)),""))</f>
        <v/>
      </c>
      <c r="D14" s="2">
        <f>IF(B14="","",IFERROR(VLOOKUP(B14,'Proveedores'!$B$2:$J$101,2,FALSE),""))</f>
        <v/>
      </c>
      <c r="E14" s="4" t="n"/>
      <c r="F14" s="4" t="n"/>
      <c r="G14" s="3" t="n"/>
      <c r="H14" s="4" t="n"/>
      <c r="I14" s="5" t="n"/>
      <c r="J14" s="5" t="n"/>
      <c r="K14" s="6" t="n"/>
      <c r="L14" s="7" t="n"/>
      <c r="M14" s="8">
        <f>IF(OR(K14="",L14=""),"",K14*(1+L14))</f>
        <v/>
      </c>
      <c r="N14" s="6" t="n"/>
      <c r="O14" s="8">
        <f>IF(OR(K14="",N14=""),"",N14-K14)</f>
        <v/>
      </c>
      <c r="P14" s="9">
        <f>IF(O14="","",IFERROR(O14/K14,0))</f>
        <v/>
      </c>
      <c r="Q14" s="2">
        <f>IF(P14="","",IF(P14&gt;0.05,"Revisar al alza",IF(P14&lt;-0.05,"Precio favorable","En objetivo")))</f>
        <v/>
      </c>
      <c r="R14" s="4" t="n"/>
      <c r="S14" s="3" t="n"/>
    </row>
    <row r="15">
      <c r="A15" s="10" t="n"/>
      <c r="B15" s="3" t="n"/>
      <c r="C15" s="10">
        <f>IF(B15="","",IFERROR(INDEX('Proveedores'!$A$2:$A$101,MATCH(B15,'Proveedores'!$B$2:$B$101,0)),""))</f>
        <v/>
      </c>
      <c r="D15" s="10">
        <f>IF(B15="","",IFERROR(VLOOKUP(B15,'Proveedores'!$B$2:$J$101,2,FALSE),""))</f>
        <v/>
      </c>
      <c r="E15" s="4" t="n"/>
      <c r="F15" s="4" t="n"/>
      <c r="G15" s="3" t="n"/>
      <c r="H15" s="4" t="n"/>
      <c r="I15" s="5" t="n"/>
      <c r="J15" s="5" t="n"/>
      <c r="K15" s="6" t="n"/>
      <c r="L15" s="7" t="n"/>
      <c r="M15" s="11">
        <f>IF(OR(K15="",L15=""),"",K15*(1+L15))</f>
        <v/>
      </c>
      <c r="N15" s="6" t="n"/>
      <c r="O15" s="11">
        <f>IF(OR(K15="",N15=""),"",N15-K15)</f>
        <v/>
      </c>
      <c r="P15" s="12">
        <f>IF(O15="","",IFERROR(O15/K15,0))</f>
        <v/>
      </c>
      <c r="Q15" s="10">
        <f>IF(P15="","",IF(P15&gt;0.05,"Revisar al alza",IF(P15&lt;-0.05,"Precio favorable","En objetivo")))</f>
        <v/>
      </c>
      <c r="R15" s="4" t="n"/>
      <c r="S15" s="3" t="n"/>
    </row>
    <row r="16">
      <c r="A16" s="2" t="n"/>
      <c r="B16" s="3" t="n"/>
      <c r="C16" s="2">
        <f>IF(B16="","",IFERROR(INDEX('Proveedores'!$A$2:$A$101,MATCH(B16,'Proveedores'!$B$2:$B$101,0)),""))</f>
        <v/>
      </c>
      <c r="D16" s="2">
        <f>IF(B16="","",IFERROR(VLOOKUP(B16,'Proveedores'!$B$2:$J$101,2,FALSE),""))</f>
        <v/>
      </c>
      <c r="E16" s="4" t="n"/>
      <c r="F16" s="4" t="n"/>
      <c r="G16" s="3" t="n"/>
      <c r="H16" s="4" t="n"/>
      <c r="I16" s="5" t="n"/>
      <c r="J16" s="5" t="n"/>
      <c r="K16" s="6" t="n"/>
      <c r="L16" s="7" t="n"/>
      <c r="M16" s="8">
        <f>IF(OR(K16="",L16=""),"",K16*(1+L16))</f>
        <v/>
      </c>
      <c r="N16" s="6" t="n"/>
      <c r="O16" s="8">
        <f>IF(OR(K16="",N16=""),"",N16-K16)</f>
        <v/>
      </c>
      <c r="P16" s="9">
        <f>IF(O16="","",IFERROR(O16/K16,0))</f>
        <v/>
      </c>
      <c r="Q16" s="2">
        <f>IF(P16="","",IF(P16&gt;0.05,"Revisar al alza",IF(P16&lt;-0.05,"Precio favorable","En objetivo")))</f>
        <v/>
      </c>
      <c r="R16" s="4" t="n"/>
      <c r="S16" s="3" t="n"/>
    </row>
    <row r="17">
      <c r="A17" s="10" t="n"/>
      <c r="B17" s="3" t="n"/>
      <c r="C17" s="10">
        <f>IF(B17="","",IFERROR(INDEX('Proveedores'!$A$2:$A$101,MATCH(B17,'Proveedores'!$B$2:$B$101,0)),""))</f>
        <v/>
      </c>
      <c r="D17" s="10">
        <f>IF(B17="","",IFERROR(VLOOKUP(B17,'Proveedores'!$B$2:$J$101,2,FALSE),""))</f>
        <v/>
      </c>
      <c r="E17" s="4" t="n"/>
      <c r="F17" s="4" t="n"/>
      <c r="G17" s="3" t="n"/>
      <c r="H17" s="4" t="n"/>
      <c r="I17" s="5" t="n"/>
      <c r="J17" s="5" t="n"/>
      <c r="K17" s="6" t="n"/>
      <c r="L17" s="7" t="n"/>
      <c r="M17" s="11">
        <f>IF(OR(K17="",L17=""),"",K17*(1+L17))</f>
        <v/>
      </c>
      <c r="N17" s="6" t="n"/>
      <c r="O17" s="11">
        <f>IF(OR(K17="",N17=""),"",N17-K17)</f>
        <v/>
      </c>
      <c r="P17" s="12">
        <f>IF(O17="","",IFERROR(O17/K17,0))</f>
        <v/>
      </c>
      <c r="Q17" s="10">
        <f>IF(P17="","",IF(P17&gt;0.05,"Revisar al alza",IF(P17&lt;-0.05,"Precio favorable","En objetivo")))</f>
        <v/>
      </c>
      <c r="R17" s="4" t="n"/>
      <c r="S17" s="3" t="n"/>
    </row>
    <row r="18">
      <c r="A18" s="2" t="n"/>
      <c r="B18" s="3" t="n"/>
      <c r="C18" s="2">
        <f>IF(B18="","",IFERROR(INDEX('Proveedores'!$A$2:$A$101,MATCH(B18,'Proveedores'!$B$2:$B$101,0)),""))</f>
        <v/>
      </c>
      <c r="D18" s="2">
        <f>IF(B18="","",IFERROR(VLOOKUP(B18,'Proveedores'!$B$2:$J$101,2,FALSE),""))</f>
        <v/>
      </c>
      <c r="E18" s="4" t="n"/>
      <c r="F18" s="4" t="n"/>
      <c r="G18" s="3" t="n"/>
      <c r="H18" s="4" t="n"/>
      <c r="I18" s="5" t="n"/>
      <c r="J18" s="5" t="n"/>
      <c r="K18" s="6" t="n"/>
      <c r="L18" s="7" t="n"/>
      <c r="M18" s="8">
        <f>IF(OR(K18="",L18=""),"",K18*(1+L18))</f>
        <v/>
      </c>
      <c r="N18" s="6" t="n"/>
      <c r="O18" s="8">
        <f>IF(OR(K18="",N18=""),"",N18-K18)</f>
        <v/>
      </c>
      <c r="P18" s="9">
        <f>IF(O18="","",IFERROR(O18/K18,0))</f>
        <v/>
      </c>
      <c r="Q18" s="2">
        <f>IF(P18="","",IF(P18&gt;0.05,"Revisar al alza",IF(P18&lt;-0.05,"Precio favorable","En objetivo")))</f>
        <v/>
      </c>
      <c r="R18" s="4" t="n"/>
      <c r="S18" s="3" t="n"/>
    </row>
    <row r="19">
      <c r="A19" s="10" t="n"/>
      <c r="B19" s="3" t="n"/>
      <c r="C19" s="10">
        <f>IF(B19="","",IFERROR(INDEX('Proveedores'!$A$2:$A$101,MATCH(B19,'Proveedores'!$B$2:$B$101,0)),""))</f>
        <v/>
      </c>
      <c r="D19" s="10">
        <f>IF(B19="","",IFERROR(VLOOKUP(B19,'Proveedores'!$B$2:$J$101,2,FALSE),""))</f>
        <v/>
      </c>
      <c r="E19" s="4" t="n"/>
      <c r="F19" s="4" t="n"/>
      <c r="G19" s="3" t="n"/>
      <c r="H19" s="4" t="n"/>
      <c r="I19" s="5" t="n"/>
      <c r="J19" s="5" t="n"/>
      <c r="K19" s="6" t="n"/>
      <c r="L19" s="7" t="n"/>
      <c r="M19" s="11">
        <f>IF(OR(K19="",L19=""),"",K19*(1+L19))</f>
        <v/>
      </c>
      <c r="N19" s="6" t="n"/>
      <c r="O19" s="11">
        <f>IF(OR(K19="",N19=""),"",N19-K19)</f>
        <v/>
      </c>
      <c r="P19" s="12">
        <f>IF(O19="","",IFERROR(O19/K19,0))</f>
        <v/>
      </c>
      <c r="Q19" s="10">
        <f>IF(P19="","",IF(P19&gt;0.05,"Revisar al alza",IF(P19&lt;-0.05,"Precio favorable","En objetivo")))</f>
        <v/>
      </c>
      <c r="R19" s="4" t="n"/>
      <c r="S19" s="3" t="n"/>
    </row>
    <row r="20">
      <c r="A20" s="2" t="n"/>
      <c r="B20" s="3" t="n"/>
      <c r="C20" s="2">
        <f>IF(B20="","",IFERROR(INDEX('Proveedores'!$A$2:$A$101,MATCH(B20,'Proveedores'!$B$2:$B$101,0)),""))</f>
        <v/>
      </c>
      <c r="D20" s="2">
        <f>IF(B20="","",IFERROR(VLOOKUP(B20,'Proveedores'!$B$2:$J$101,2,FALSE),""))</f>
        <v/>
      </c>
      <c r="E20" s="4" t="n"/>
      <c r="F20" s="4" t="n"/>
      <c r="G20" s="3" t="n"/>
      <c r="H20" s="4" t="n"/>
      <c r="I20" s="5" t="n"/>
      <c r="J20" s="5" t="n"/>
      <c r="K20" s="6" t="n"/>
      <c r="L20" s="7" t="n"/>
      <c r="M20" s="8">
        <f>IF(OR(K20="",L20=""),"",K20*(1+L20))</f>
        <v/>
      </c>
      <c r="N20" s="6" t="n"/>
      <c r="O20" s="8">
        <f>IF(OR(K20="",N20=""),"",N20-K20)</f>
        <v/>
      </c>
      <c r="P20" s="9">
        <f>IF(O20="","",IFERROR(O20/K20,0))</f>
        <v/>
      </c>
      <c r="Q20" s="2">
        <f>IF(P20="","",IF(P20&gt;0.05,"Revisar al alza",IF(P20&lt;-0.05,"Precio favorable","En objetivo")))</f>
        <v/>
      </c>
      <c r="R20" s="4" t="n"/>
      <c r="S20" s="3" t="n"/>
    </row>
    <row r="21">
      <c r="A21" s="10" t="n"/>
      <c r="B21" s="3" t="n"/>
      <c r="C21" s="10">
        <f>IF(B21="","",IFERROR(INDEX('Proveedores'!$A$2:$A$101,MATCH(B21,'Proveedores'!$B$2:$B$101,0)),""))</f>
        <v/>
      </c>
      <c r="D21" s="10">
        <f>IF(B21="","",IFERROR(VLOOKUP(B21,'Proveedores'!$B$2:$J$101,2,FALSE),""))</f>
        <v/>
      </c>
      <c r="E21" s="4" t="n"/>
      <c r="F21" s="4" t="n"/>
      <c r="G21" s="3" t="n"/>
      <c r="H21" s="4" t="n"/>
      <c r="I21" s="5" t="n"/>
      <c r="J21" s="5" t="n"/>
      <c r="K21" s="6" t="n"/>
      <c r="L21" s="7" t="n"/>
      <c r="M21" s="11">
        <f>IF(OR(K21="",L21=""),"",K21*(1+L21))</f>
        <v/>
      </c>
      <c r="N21" s="6" t="n"/>
      <c r="O21" s="11">
        <f>IF(OR(K21="",N21=""),"",N21-K21)</f>
        <v/>
      </c>
      <c r="P21" s="12">
        <f>IF(O21="","",IFERROR(O21/K21,0))</f>
        <v/>
      </c>
      <c r="Q21" s="10">
        <f>IF(P21="","",IF(P21&gt;0.05,"Revisar al alza",IF(P21&lt;-0.05,"Precio favorable","En objetivo")))</f>
        <v/>
      </c>
      <c r="R21" s="4" t="n"/>
      <c r="S21" s="3" t="n"/>
    </row>
    <row r="22">
      <c r="A22" s="2" t="n"/>
      <c r="B22" s="3" t="n"/>
      <c r="C22" s="2">
        <f>IF(B22="","",IFERROR(INDEX('Proveedores'!$A$2:$A$101,MATCH(B22,'Proveedores'!$B$2:$B$101,0)),""))</f>
        <v/>
      </c>
      <c r="D22" s="2">
        <f>IF(B22="","",IFERROR(VLOOKUP(B22,'Proveedores'!$B$2:$J$101,2,FALSE),""))</f>
        <v/>
      </c>
      <c r="E22" s="4" t="n"/>
      <c r="F22" s="4" t="n"/>
      <c r="G22" s="3" t="n"/>
      <c r="H22" s="4" t="n"/>
      <c r="I22" s="5" t="n"/>
      <c r="J22" s="5" t="n"/>
      <c r="K22" s="6" t="n"/>
      <c r="L22" s="7" t="n"/>
      <c r="M22" s="8">
        <f>IF(OR(K22="",L22=""),"",K22*(1+L22))</f>
        <v/>
      </c>
      <c r="N22" s="6" t="n"/>
      <c r="O22" s="8">
        <f>IF(OR(K22="",N22=""),"",N22-K22)</f>
        <v/>
      </c>
      <c r="P22" s="9">
        <f>IF(O22="","",IFERROR(O22/K22,0))</f>
        <v/>
      </c>
      <c r="Q22" s="2">
        <f>IF(P22="","",IF(P22&gt;0.05,"Revisar al alza",IF(P22&lt;-0.05,"Precio favorable","En objetivo")))</f>
        <v/>
      </c>
      <c r="R22" s="4" t="n"/>
      <c r="S22" s="3" t="n"/>
    </row>
    <row r="23">
      <c r="A23" s="10" t="n"/>
      <c r="B23" s="3" t="n"/>
      <c r="C23" s="10">
        <f>IF(B23="","",IFERROR(INDEX('Proveedores'!$A$2:$A$101,MATCH(B23,'Proveedores'!$B$2:$B$101,0)),""))</f>
        <v/>
      </c>
      <c r="D23" s="10">
        <f>IF(B23="","",IFERROR(VLOOKUP(B23,'Proveedores'!$B$2:$J$101,2,FALSE),""))</f>
        <v/>
      </c>
      <c r="E23" s="4" t="n"/>
      <c r="F23" s="4" t="n"/>
      <c r="G23" s="3" t="n"/>
      <c r="H23" s="4" t="n"/>
      <c r="I23" s="5" t="n"/>
      <c r="J23" s="5" t="n"/>
      <c r="K23" s="6" t="n"/>
      <c r="L23" s="7" t="n"/>
      <c r="M23" s="11">
        <f>IF(OR(K23="",L23=""),"",K23*(1+L23))</f>
        <v/>
      </c>
      <c r="N23" s="6" t="n"/>
      <c r="O23" s="11">
        <f>IF(OR(K23="",N23=""),"",N23-K23)</f>
        <v/>
      </c>
      <c r="P23" s="12">
        <f>IF(O23="","",IFERROR(O23/K23,0))</f>
        <v/>
      </c>
      <c r="Q23" s="10">
        <f>IF(P23="","",IF(P23&gt;0.05,"Revisar al alza",IF(P23&lt;-0.05,"Precio favorable","En objetivo")))</f>
        <v/>
      </c>
      <c r="R23" s="4" t="n"/>
      <c r="S23" s="3" t="n"/>
    </row>
    <row r="24">
      <c r="A24" s="2" t="n"/>
      <c r="B24" s="3" t="n"/>
      <c r="C24" s="2">
        <f>IF(B24="","",IFERROR(INDEX('Proveedores'!$A$2:$A$101,MATCH(B24,'Proveedores'!$B$2:$B$101,0)),""))</f>
        <v/>
      </c>
      <c r="D24" s="2">
        <f>IF(B24="","",IFERROR(VLOOKUP(B24,'Proveedores'!$B$2:$J$101,2,FALSE),""))</f>
        <v/>
      </c>
      <c r="E24" s="4" t="n"/>
      <c r="F24" s="4" t="n"/>
      <c r="G24" s="3" t="n"/>
      <c r="H24" s="4" t="n"/>
      <c r="I24" s="5" t="n"/>
      <c r="J24" s="5" t="n"/>
      <c r="K24" s="6" t="n"/>
      <c r="L24" s="7" t="n"/>
      <c r="M24" s="8">
        <f>IF(OR(K24="",L24=""),"",K24*(1+L24))</f>
        <v/>
      </c>
      <c r="N24" s="6" t="n"/>
      <c r="O24" s="8">
        <f>IF(OR(K24="",N24=""),"",N24-K24)</f>
        <v/>
      </c>
      <c r="P24" s="9">
        <f>IF(O24="","",IFERROR(O24/K24,0))</f>
        <v/>
      </c>
      <c r="Q24" s="2">
        <f>IF(P24="","",IF(P24&gt;0.05,"Revisar al alza",IF(P24&lt;-0.05,"Precio favorable","En objetivo")))</f>
        <v/>
      </c>
      <c r="R24" s="4" t="n"/>
      <c r="S24" s="3" t="n"/>
    </row>
    <row r="25">
      <c r="A25" s="10" t="n"/>
      <c r="B25" s="3" t="n"/>
      <c r="C25" s="10">
        <f>IF(B25="","",IFERROR(INDEX('Proveedores'!$A$2:$A$101,MATCH(B25,'Proveedores'!$B$2:$B$101,0)),""))</f>
        <v/>
      </c>
      <c r="D25" s="10">
        <f>IF(B25="","",IFERROR(VLOOKUP(B25,'Proveedores'!$B$2:$J$101,2,FALSE),""))</f>
        <v/>
      </c>
      <c r="E25" s="4" t="n"/>
      <c r="F25" s="4" t="n"/>
      <c r="G25" s="3" t="n"/>
      <c r="H25" s="4" t="n"/>
      <c r="I25" s="5" t="n"/>
      <c r="J25" s="5" t="n"/>
      <c r="K25" s="6" t="n"/>
      <c r="L25" s="7" t="n"/>
      <c r="M25" s="11">
        <f>IF(OR(K25="",L25=""),"",K25*(1+L25))</f>
        <v/>
      </c>
      <c r="N25" s="6" t="n"/>
      <c r="O25" s="11">
        <f>IF(OR(K25="",N25=""),"",N25-K25)</f>
        <v/>
      </c>
      <c r="P25" s="12">
        <f>IF(O25="","",IFERROR(O25/K25,0))</f>
        <v/>
      </c>
      <c r="Q25" s="10">
        <f>IF(P25="","",IF(P25&gt;0.05,"Revisar al alza",IF(P25&lt;-0.05,"Precio favorable","En objetivo")))</f>
        <v/>
      </c>
      <c r="R25" s="4" t="n"/>
      <c r="S25" s="3" t="n"/>
    </row>
    <row r="26">
      <c r="A26" s="2" t="n"/>
      <c r="B26" s="3" t="n"/>
      <c r="C26" s="2">
        <f>IF(B26="","",IFERROR(INDEX('Proveedores'!$A$2:$A$101,MATCH(B26,'Proveedores'!$B$2:$B$101,0)),""))</f>
        <v/>
      </c>
      <c r="D26" s="2">
        <f>IF(B26="","",IFERROR(VLOOKUP(B26,'Proveedores'!$B$2:$J$101,2,FALSE),""))</f>
        <v/>
      </c>
      <c r="E26" s="4" t="n"/>
      <c r="F26" s="4" t="n"/>
      <c r="G26" s="3" t="n"/>
      <c r="H26" s="4" t="n"/>
      <c r="I26" s="5" t="n"/>
      <c r="J26" s="5" t="n"/>
      <c r="K26" s="6" t="n"/>
      <c r="L26" s="7" t="n"/>
      <c r="M26" s="8">
        <f>IF(OR(K26="",L26=""),"",K26*(1+L26))</f>
        <v/>
      </c>
      <c r="N26" s="6" t="n"/>
      <c r="O26" s="8">
        <f>IF(OR(K26="",N26=""),"",N26-K26)</f>
        <v/>
      </c>
      <c r="P26" s="9">
        <f>IF(O26="","",IFERROR(O26/K26,0))</f>
        <v/>
      </c>
      <c r="Q26" s="2">
        <f>IF(P26="","",IF(P26&gt;0.05,"Revisar al alza",IF(P26&lt;-0.05,"Precio favorable","En objetivo")))</f>
        <v/>
      </c>
      <c r="R26" s="4" t="n"/>
      <c r="S26" s="3" t="n"/>
    </row>
    <row r="27">
      <c r="A27" s="10" t="n"/>
      <c r="B27" s="3" t="n"/>
      <c r="C27" s="10">
        <f>IF(B27="","",IFERROR(INDEX('Proveedores'!$A$2:$A$101,MATCH(B27,'Proveedores'!$B$2:$B$101,0)),""))</f>
        <v/>
      </c>
      <c r="D27" s="10">
        <f>IF(B27="","",IFERROR(VLOOKUP(B27,'Proveedores'!$B$2:$J$101,2,FALSE),""))</f>
        <v/>
      </c>
      <c r="E27" s="4" t="n"/>
      <c r="F27" s="4" t="n"/>
      <c r="G27" s="3" t="n"/>
      <c r="H27" s="4" t="n"/>
      <c r="I27" s="5" t="n"/>
      <c r="J27" s="5" t="n"/>
      <c r="K27" s="6" t="n"/>
      <c r="L27" s="7" t="n"/>
      <c r="M27" s="11">
        <f>IF(OR(K27="",L27=""),"",K27*(1+L27))</f>
        <v/>
      </c>
      <c r="N27" s="6" t="n"/>
      <c r="O27" s="11">
        <f>IF(OR(K27="",N27=""),"",N27-K27)</f>
        <v/>
      </c>
      <c r="P27" s="12">
        <f>IF(O27="","",IFERROR(O27/K27,0))</f>
        <v/>
      </c>
      <c r="Q27" s="10">
        <f>IF(P27="","",IF(P27&gt;0.05,"Revisar al alza",IF(P27&lt;-0.05,"Precio favorable","En objetivo")))</f>
        <v/>
      </c>
      <c r="R27" s="4" t="n"/>
      <c r="S27" s="3" t="n"/>
    </row>
    <row r="28">
      <c r="A28" s="2" t="n"/>
      <c r="B28" s="3" t="n"/>
      <c r="C28" s="2">
        <f>IF(B28="","",IFERROR(INDEX('Proveedores'!$A$2:$A$101,MATCH(B28,'Proveedores'!$B$2:$B$101,0)),""))</f>
        <v/>
      </c>
      <c r="D28" s="2">
        <f>IF(B28="","",IFERROR(VLOOKUP(B28,'Proveedores'!$B$2:$J$101,2,FALSE),""))</f>
        <v/>
      </c>
      <c r="E28" s="4" t="n"/>
      <c r="F28" s="4" t="n"/>
      <c r="G28" s="3" t="n"/>
      <c r="H28" s="4" t="n"/>
      <c r="I28" s="5" t="n"/>
      <c r="J28" s="5" t="n"/>
      <c r="K28" s="6" t="n"/>
      <c r="L28" s="7" t="n"/>
      <c r="M28" s="8">
        <f>IF(OR(K28="",L28=""),"",K28*(1+L28))</f>
        <v/>
      </c>
      <c r="N28" s="6" t="n"/>
      <c r="O28" s="8">
        <f>IF(OR(K28="",N28=""),"",N28-K28)</f>
        <v/>
      </c>
      <c r="P28" s="9">
        <f>IF(O28="","",IFERROR(O28/K28,0))</f>
        <v/>
      </c>
      <c r="Q28" s="2">
        <f>IF(P28="","",IF(P28&gt;0.05,"Revisar al alza",IF(P28&lt;-0.05,"Precio favorable","En objetivo")))</f>
        <v/>
      </c>
      <c r="R28" s="4" t="n"/>
      <c r="S28" s="3" t="n"/>
    </row>
    <row r="29">
      <c r="A29" s="10" t="n"/>
      <c r="B29" s="3" t="n"/>
      <c r="C29" s="10">
        <f>IF(B29="","",IFERROR(INDEX('Proveedores'!$A$2:$A$101,MATCH(B29,'Proveedores'!$B$2:$B$101,0)),""))</f>
        <v/>
      </c>
      <c r="D29" s="10">
        <f>IF(B29="","",IFERROR(VLOOKUP(B29,'Proveedores'!$B$2:$J$101,2,FALSE),""))</f>
        <v/>
      </c>
      <c r="E29" s="4" t="n"/>
      <c r="F29" s="4" t="n"/>
      <c r="G29" s="3" t="n"/>
      <c r="H29" s="4" t="n"/>
      <c r="I29" s="5" t="n"/>
      <c r="J29" s="5" t="n"/>
      <c r="K29" s="6" t="n"/>
      <c r="L29" s="7" t="n"/>
      <c r="M29" s="11">
        <f>IF(OR(K29="",L29=""),"",K29*(1+L29))</f>
        <v/>
      </c>
      <c r="N29" s="6" t="n"/>
      <c r="O29" s="11">
        <f>IF(OR(K29="",N29=""),"",N29-K29)</f>
        <v/>
      </c>
      <c r="P29" s="12">
        <f>IF(O29="","",IFERROR(O29/K29,0))</f>
        <v/>
      </c>
      <c r="Q29" s="10">
        <f>IF(P29="","",IF(P29&gt;0.05,"Revisar al alza",IF(P29&lt;-0.05,"Precio favorable","En objetivo")))</f>
        <v/>
      </c>
      <c r="R29" s="4" t="n"/>
      <c r="S29" s="3" t="n"/>
    </row>
    <row r="30">
      <c r="A30" s="2" t="n"/>
      <c r="B30" s="3" t="n"/>
      <c r="C30" s="2">
        <f>IF(B30="","",IFERROR(INDEX('Proveedores'!$A$2:$A$101,MATCH(B30,'Proveedores'!$B$2:$B$101,0)),""))</f>
        <v/>
      </c>
      <c r="D30" s="2">
        <f>IF(B30="","",IFERROR(VLOOKUP(B30,'Proveedores'!$B$2:$J$101,2,FALSE),""))</f>
        <v/>
      </c>
      <c r="E30" s="4" t="n"/>
      <c r="F30" s="4" t="n"/>
      <c r="G30" s="3" t="n"/>
      <c r="H30" s="4" t="n"/>
      <c r="I30" s="5" t="n"/>
      <c r="J30" s="5" t="n"/>
      <c r="K30" s="6" t="n"/>
      <c r="L30" s="7" t="n"/>
      <c r="M30" s="8">
        <f>IF(OR(K30="",L30=""),"",K30*(1+L30))</f>
        <v/>
      </c>
      <c r="N30" s="6" t="n"/>
      <c r="O30" s="8">
        <f>IF(OR(K30="",N30=""),"",N30-K30)</f>
        <v/>
      </c>
      <c r="P30" s="9">
        <f>IF(O30="","",IFERROR(O30/K30,0))</f>
        <v/>
      </c>
      <c r="Q30" s="2">
        <f>IF(P30="","",IF(P30&gt;0.05,"Revisar al alza",IF(P30&lt;-0.05,"Precio favorable","En objetivo")))</f>
        <v/>
      </c>
      <c r="R30" s="4" t="n"/>
      <c r="S30" s="3" t="n"/>
    </row>
    <row r="31">
      <c r="A31" s="10" t="n"/>
      <c r="B31" s="3" t="n"/>
      <c r="C31" s="10">
        <f>IF(B31="","",IFERROR(INDEX('Proveedores'!$A$2:$A$101,MATCH(B31,'Proveedores'!$B$2:$B$101,0)),""))</f>
        <v/>
      </c>
      <c r="D31" s="10">
        <f>IF(B31="","",IFERROR(VLOOKUP(B31,'Proveedores'!$B$2:$J$101,2,FALSE),""))</f>
        <v/>
      </c>
      <c r="E31" s="4" t="n"/>
      <c r="F31" s="4" t="n"/>
      <c r="G31" s="3" t="n"/>
      <c r="H31" s="4" t="n"/>
      <c r="I31" s="5" t="n"/>
      <c r="J31" s="5" t="n"/>
      <c r="K31" s="6" t="n"/>
      <c r="L31" s="7" t="n"/>
      <c r="M31" s="11">
        <f>IF(OR(K31="",L31=""),"",K31*(1+L31))</f>
        <v/>
      </c>
      <c r="N31" s="6" t="n"/>
      <c r="O31" s="11">
        <f>IF(OR(K31="",N31=""),"",N31-K31)</f>
        <v/>
      </c>
      <c r="P31" s="12">
        <f>IF(O31="","",IFERROR(O31/K31,0))</f>
        <v/>
      </c>
      <c r="Q31" s="10">
        <f>IF(P31="","",IF(P31&gt;0.05,"Revisar al alza",IF(P31&lt;-0.05,"Precio favorable","En objetivo")))</f>
        <v/>
      </c>
      <c r="R31" s="4" t="n"/>
      <c r="S31" s="3" t="n"/>
    </row>
    <row r="32">
      <c r="A32" s="2" t="n"/>
      <c r="B32" s="3" t="n"/>
      <c r="C32" s="2">
        <f>IF(B32="","",IFERROR(INDEX('Proveedores'!$A$2:$A$101,MATCH(B32,'Proveedores'!$B$2:$B$101,0)),""))</f>
        <v/>
      </c>
      <c r="D32" s="2">
        <f>IF(B32="","",IFERROR(VLOOKUP(B32,'Proveedores'!$B$2:$J$101,2,FALSE),""))</f>
        <v/>
      </c>
      <c r="E32" s="4" t="n"/>
      <c r="F32" s="4" t="n"/>
      <c r="G32" s="3" t="n"/>
      <c r="H32" s="4" t="n"/>
      <c r="I32" s="5" t="n"/>
      <c r="J32" s="5" t="n"/>
      <c r="K32" s="6" t="n"/>
      <c r="L32" s="7" t="n"/>
      <c r="M32" s="8">
        <f>IF(OR(K32="",L32=""),"",K32*(1+L32))</f>
        <v/>
      </c>
      <c r="N32" s="6" t="n"/>
      <c r="O32" s="8">
        <f>IF(OR(K32="",N32=""),"",N32-K32)</f>
        <v/>
      </c>
      <c r="P32" s="9">
        <f>IF(O32="","",IFERROR(O32/K32,0))</f>
        <v/>
      </c>
      <c r="Q32" s="2">
        <f>IF(P32="","",IF(P32&gt;0.05,"Revisar al alza",IF(P32&lt;-0.05,"Precio favorable","En objetivo")))</f>
        <v/>
      </c>
      <c r="R32" s="4" t="n"/>
      <c r="S32" s="3" t="n"/>
    </row>
    <row r="33">
      <c r="A33" s="10" t="n"/>
      <c r="B33" s="3" t="n"/>
      <c r="C33" s="10">
        <f>IF(B33="","",IFERROR(INDEX('Proveedores'!$A$2:$A$101,MATCH(B33,'Proveedores'!$B$2:$B$101,0)),""))</f>
        <v/>
      </c>
      <c r="D33" s="10">
        <f>IF(B33="","",IFERROR(VLOOKUP(B33,'Proveedores'!$B$2:$J$101,2,FALSE),""))</f>
        <v/>
      </c>
      <c r="E33" s="4" t="n"/>
      <c r="F33" s="4" t="n"/>
      <c r="G33" s="3" t="n"/>
      <c r="H33" s="4" t="n"/>
      <c r="I33" s="5" t="n"/>
      <c r="J33" s="5" t="n"/>
      <c r="K33" s="6" t="n"/>
      <c r="L33" s="7" t="n"/>
      <c r="M33" s="11">
        <f>IF(OR(K33="",L33=""),"",K33*(1+L33))</f>
        <v/>
      </c>
      <c r="N33" s="6" t="n"/>
      <c r="O33" s="11">
        <f>IF(OR(K33="",N33=""),"",N33-K33)</f>
        <v/>
      </c>
      <c r="P33" s="12">
        <f>IF(O33="","",IFERROR(O33/K33,0))</f>
        <v/>
      </c>
      <c r="Q33" s="10">
        <f>IF(P33="","",IF(P33&gt;0.05,"Revisar al alza",IF(P33&lt;-0.05,"Precio favorable","En objetivo")))</f>
        <v/>
      </c>
      <c r="R33" s="4" t="n"/>
      <c r="S33" s="3" t="n"/>
    </row>
    <row r="34">
      <c r="A34" s="2" t="n"/>
      <c r="B34" s="3" t="n"/>
      <c r="C34" s="2">
        <f>IF(B34="","",IFERROR(INDEX('Proveedores'!$A$2:$A$101,MATCH(B34,'Proveedores'!$B$2:$B$101,0)),""))</f>
        <v/>
      </c>
      <c r="D34" s="2">
        <f>IF(B34="","",IFERROR(VLOOKUP(B34,'Proveedores'!$B$2:$J$101,2,FALSE),""))</f>
        <v/>
      </c>
      <c r="E34" s="4" t="n"/>
      <c r="F34" s="4" t="n"/>
      <c r="G34" s="3" t="n"/>
      <c r="H34" s="4" t="n"/>
      <c r="I34" s="5" t="n"/>
      <c r="J34" s="5" t="n"/>
      <c r="K34" s="6" t="n"/>
      <c r="L34" s="7" t="n"/>
      <c r="M34" s="8">
        <f>IF(OR(K34="",L34=""),"",K34*(1+L34))</f>
        <v/>
      </c>
      <c r="N34" s="6" t="n"/>
      <c r="O34" s="8">
        <f>IF(OR(K34="",N34=""),"",N34-K34)</f>
        <v/>
      </c>
      <c r="P34" s="9">
        <f>IF(O34="","",IFERROR(O34/K34,0))</f>
        <v/>
      </c>
      <c r="Q34" s="2">
        <f>IF(P34="","",IF(P34&gt;0.05,"Revisar al alza",IF(P34&lt;-0.05,"Precio favorable","En objetivo")))</f>
        <v/>
      </c>
      <c r="R34" s="4" t="n"/>
      <c r="S34" s="3" t="n"/>
    </row>
    <row r="35">
      <c r="A35" s="10" t="n"/>
      <c r="B35" s="3" t="n"/>
      <c r="C35" s="10">
        <f>IF(B35="","",IFERROR(INDEX('Proveedores'!$A$2:$A$101,MATCH(B35,'Proveedores'!$B$2:$B$101,0)),""))</f>
        <v/>
      </c>
      <c r="D35" s="10">
        <f>IF(B35="","",IFERROR(VLOOKUP(B35,'Proveedores'!$B$2:$J$101,2,FALSE),""))</f>
        <v/>
      </c>
      <c r="E35" s="4" t="n"/>
      <c r="F35" s="4" t="n"/>
      <c r="G35" s="3" t="n"/>
      <c r="H35" s="4" t="n"/>
      <c r="I35" s="5" t="n"/>
      <c r="J35" s="5" t="n"/>
      <c r="K35" s="6" t="n"/>
      <c r="L35" s="7" t="n"/>
      <c r="M35" s="11">
        <f>IF(OR(K35="",L35=""),"",K35*(1+L35))</f>
        <v/>
      </c>
      <c r="N35" s="6" t="n"/>
      <c r="O35" s="11">
        <f>IF(OR(K35="",N35=""),"",N35-K35)</f>
        <v/>
      </c>
      <c r="P35" s="12">
        <f>IF(O35="","",IFERROR(O35/K35,0))</f>
        <v/>
      </c>
      <c r="Q35" s="10">
        <f>IF(P35="","",IF(P35&gt;0.05,"Revisar al alza",IF(P35&lt;-0.05,"Precio favorable","En objetivo")))</f>
        <v/>
      </c>
      <c r="R35" s="4" t="n"/>
      <c r="S35" s="3" t="n"/>
    </row>
    <row r="36">
      <c r="A36" s="2" t="n"/>
      <c r="B36" s="3" t="n"/>
      <c r="C36" s="2">
        <f>IF(B36="","",IFERROR(INDEX('Proveedores'!$A$2:$A$101,MATCH(B36,'Proveedores'!$B$2:$B$101,0)),""))</f>
        <v/>
      </c>
      <c r="D36" s="2">
        <f>IF(B36="","",IFERROR(VLOOKUP(B36,'Proveedores'!$B$2:$J$101,2,FALSE),""))</f>
        <v/>
      </c>
      <c r="E36" s="4" t="n"/>
      <c r="F36" s="4" t="n"/>
      <c r="G36" s="3" t="n"/>
      <c r="H36" s="4" t="n"/>
      <c r="I36" s="5" t="n"/>
      <c r="J36" s="5" t="n"/>
      <c r="K36" s="6" t="n"/>
      <c r="L36" s="7" t="n"/>
      <c r="M36" s="8">
        <f>IF(OR(K36="",L36=""),"",K36*(1+L36))</f>
        <v/>
      </c>
      <c r="N36" s="6" t="n"/>
      <c r="O36" s="8">
        <f>IF(OR(K36="",N36=""),"",N36-K36)</f>
        <v/>
      </c>
      <c r="P36" s="9">
        <f>IF(O36="","",IFERROR(O36/K36,0))</f>
        <v/>
      </c>
      <c r="Q36" s="2">
        <f>IF(P36="","",IF(P36&gt;0.05,"Revisar al alza",IF(P36&lt;-0.05,"Precio favorable","En objetivo")))</f>
        <v/>
      </c>
      <c r="R36" s="4" t="n"/>
      <c r="S36" s="3" t="n"/>
    </row>
    <row r="37">
      <c r="A37" s="10" t="n"/>
      <c r="B37" s="3" t="n"/>
      <c r="C37" s="10">
        <f>IF(B37="","",IFERROR(INDEX('Proveedores'!$A$2:$A$101,MATCH(B37,'Proveedores'!$B$2:$B$101,0)),""))</f>
        <v/>
      </c>
      <c r="D37" s="10">
        <f>IF(B37="","",IFERROR(VLOOKUP(B37,'Proveedores'!$B$2:$J$101,2,FALSE),""))</f>
        <v/>
      </c>
      <c r="E37" s="4" t="n"/>
      <c r="F37" s="4" t="n"/>
      <c r="G37" s="3" t="n"/>
      <c r="H37" s="4" t="n"/>
      <c r="I37" s="5" t="n"/>
      <c r="J37" s="5" t="n"/>
      <c r="K37" s="6" t="n"/>
      <c r="L37" s="7" t="n"/>
      <c r="M37" s="11">
        <f>IF(OR(K37="",L37=""),"",K37*(1+L37))</f>
        <v/>
      </c>
      <c r="N37" s="6" t="n"/>
      <c r="O37" s="11">
        <f>IF(OR(K37="",N37=""),"",N37-K37)</f>
        <v/>
      </c>
      <c r="P37" s="12">
        <f>IF(O37="","",IFERROR(O37/K37,0))</f>
        <v/>
      </c>
      <c r="Q37" s="10">
        <f>IF(P37="","",IF(P37&gt;0.05,"Revisar al alza",IF(P37&lt;-0.05,"Precio favorable","En objetivo")))</f>
        <v/>
      </c>
      <c r="R37" s="4" t="n"/>
      <c r="S37" s="3" t="n"/>
    </row>
    <row r="38">
      <c r="A38" s="2" t="n"/>
      <c r="B38" s="3" t="n"/>
      <c r="C38" s="2">
        <f>IF(B38="","",IFERROR(INDEX('Proveedores'!$A$2:$A$101,MATCH(B38,'Proveedores'!$B$2:$B$101,0)),""))</f>
        <v/>
      </c>
      <c r="D38" s="2">
        <f>IF(B38="","",IFERROR(VLOOKUP(B38,'Proveedores'!$B$2:$J$101,2,FALSE),""))</f>
        <v/>
      </c>
      <c r="E38" s="4" t="n"/>
      <c r="F38" s="4" t="n"/>
      <c r="G38" s="3" t="n"/>
      <c r="H38" s="4" t="n"/>
      <c r="I38" s="5" t="n"/>
      <c r="J38" s="5" t="n"/>
      <c r="K38" s="6" t="n"/>
      <c r="L38" s="7" t="n"/>
      <c r="M38" s="8">
        <f>IF(OR(K38="",L38=""),"",K38*(1+L38))</f>
        <v/>
      </c>
      <c r="N38" s="6" t="n"/>
      <c r="O38" s="8">
        <f>IF(OR(K38="",N38=""),"",N38-K38)</f>
        <v/>
      </c>
      <c r="P38" s="9">
        <f>IF(O38="","",IFERROR(O38/K38,0))</f>
        <v/>
      </c>
      <c r="Q38" s="2">
        <f>IF(P38="","",IF(P38&gt;0.05,"Revisar al alza",IF(P38&lt;-0.05,"Precio favorable","En objetivo")))</f>
        <v/>
      </c>
      <c r="R38" s="4" t="n"/>
      <c r="S38" s="3" t="n"/>
    </row>
    <row r="39">
      <c r="A39" s="10" t="n"/>
      <c r="B39" s="3" t="n"/>
      <c r="C39" s="10">
        <f>IF(B39="","",IFERROR(INDEX('Proveedores'!$A$2:$A$101,MATCH(B39,'Proveedores'!$B$2:$B$101,0)),""))</f>
        <v/>
      </c>
      <c r="D39" s="10">
        <f>IF(B39="","",IFERROR(VLOOKUP(B39,'Proveedores'!$B$2:$J$101,2,FALSE),""))</f>
        <v/>
      </c>
      <c r="E39" s="4" t="n"/>
      <c r="F39" s="4" t="n"/>
      <c r="G39" s="3" t="n"/>
      <c r="H39" s="4" t="n"/>
      <c r="I39" s="5" t="n"/>
      <c r="J39" s="5" t="n"/>
      <c r="K39" s="6" t="n"/>
      <c r="L39" s="7" t="n"/>
      <c r="M39" s="11">
        <f>IF(OR(K39="",L39=""),"",K39*(1+L39))</f>
        <v/>
      </c>
      <c r="N39" s="6" t="n"/>
      <c r="O39" s="11">
        <f>IF(OR(K39="",N39=""),"",N39-K39)</f>
        <v/>
      </c>
      <c r="P39" s="12">
        <f>IF(O39="","",IFERROR(O39/K39,0))</f>
        <v/>
      </c>
      <c r="Q39" s="10">
        <f>IF(P39="","",IF(P39&gt;0.05,"Revisar al alza",IF(P39&lt;-0.05,"Precio favorable","En objetivo")))</f>
        <v/>
      </c>
      <c r="R39" s="4" t="n"/>
      <c r="S39" s="3" t="n"/>
    </row>
    <row r="40">
      <c r="A40" s="2" t="n"/>
      <c r="B40" s="3" t="n"/>
      <c r="C40" s="2">
        <f>IF(B40="","",IFERROR(INDEX('Proveedores'!$A$2:$A$101,MATCH(B40,'Proveedores'!$B$2:$B$101,0)),""))</f>
        <v/>
      </c>
      <c r="D40" s="2">
        <f>IF(B40="","",IFERROR(VLOOKUP(B40,'Proveedores'!$B$2:$J$101,2,FALSE),""))</f>
        <v/>
      </c>
      <c r="E40" s="4" t="n"/>
      <c r="F40" s="4" t="n"/>
      <c r="G40" s="3" t="n"/>
      <c r="H40" s="4" t="n"/>
      <c r="I40" s="5" t="n"/>
      <c r="J40" s="5" t="n"/>
      <c r="K40" s="6" t="n"/>
      <c r="L40" s="7" t="n"/>
      <c r="M40" s="8">
        <f>IF(OR(K40="",L40=""),"",K40*(1+L40))</f>
        <v/>
      </c>
      <c r="N40" s="6" t="n"/>
      <c r="O40" s="8">
        <f>IF(OR(K40="",N40=""),"",N40-K40)</f>
        <v/>
      </c>
      <c r="P40" s="9">
        <f>IF(O40="","",IFERROR(O40/K40,0))</f>
        <v/>
      </c>
      <c r="Q40" s="2">
        <f>IF(P40="","",IF(P40&gt;0.05,"Revisar al alza",IF(P40&lt;-0.05,"Precio favorable","En objetivo")))</f>
        <v/>
      </c>
      <c r="R40" s="4" t="n"/>
      <c r="S40" s="3" t="n"/>
    </row>
    <row r="41">
      <c r="A41" s="10" t="n"/>
      <c r="B41" s="3" t="n"/>
      <c r="C41" s="10">
        <f>IF(B41="","",IFERROR(INDEX('Proveedores'!$A$2:$A$101,MATCH(B41,'Proveedores'!$B$2:$B$101,0)),""))</f>
        <v/>
      </c>
      <c r="D41" s="10">
        <f>IF(B41="","",IFERROR(VLOOKUP(B41,'Proveedores'!$B$2:$J$101,2,FALSE),""))</f>
        <v/>
      </c>
      <c r="E41" s="4" t="n"/>
      <c r="F41" s="4" t="n"/>
      <c r="G41" s="3" t="n"/>
      <c r="H41" s="4" t="n"/>
      <c r="I41" s="5" t="n"/>
      <c r="J41" s="5" t="n"/>
      <c r="K41" s="6" t="n"/>
      <c r="L41" s="7" t="n"/>
      <c r="M41" s="11">
        <f>IF(OR(K41="",L41=""),"",K41*(1+L41))</f>
        <v/>
      </c>
      <c r="N41" s="6" t="n"/>
      <c r="O41" s="11">
        <f>IF(OR(K41="",N41=""),"",N41-K41)</f>
        <v/>
      </c>
      <c r="P41" s="12">
        <f>IF(O41="","",IFERROR(O41/K41,0))</f>
        <v/>
      </c>
      <c r="Q41" s="10">
        <f>IF(P41="","",IF(P41&gt;0.05,"Revisar al alza",IF(P41&lt;-0.05,"Precio favorable","En objetivo")))</f>
        <v/>
      </c>
      <c r="R41" s="4" t="n"/>
      <c r="S41" s="3" t="n"/>
    </row>
    <row r="42">
      <c r="A42" s="2" t="n"/>
      <c r="B42" s="3" t="n"/>
      <c r="C42" s="2">
        <f>IF(B42="","",IFERROR(INDEX('Proveedores'!$A$2:$A$101,MATCH(B42,'Proveedores'!$B$2:$B$101,0)),""))</f>
        <v/>
      </c>
      <c r="D42" s="2">
        <f>IF(B42="","",IFERROR(VLOOKUP(B42,'Proveedores'!$B$2:$J$101,2,FALSE),""))</f>
        <v/>
      </c>
      <c r="E42" s="4" t="n"/>
      <c r="F42" s="4" t="n"/>
      <c r="G42" s="3" t="n"/>
      <c r="H42" s="4" t="n"/>
      <c r="I42" s="5" t="n"/>
      <c r="J42" s="5" t="n"/>
      <c r="K42" s="6" t="n"/>
      <c r="L42" s="7" t="n"/>
      <c r="M42" s="8">
        <f>IF(OR(K42="",L42=""),"",K42*(1+L42))</f>
        <v/>
      </c>
      <c r="N42" s="6" t="n"/>
      <c r="O42" s="8">
        <f>IF(OR(K42="",N42=""),"",N42-K42)</f>
        <v/>
      </c>
      <c r="P42" s="9">
        <f>IF(O42="","",IFERROR(O42/K42,0))</f>
        <v/>
      </c>
      <c r="Q42" s="2">
        <f>IF(P42="","",IF(P42&gt;0.05,"Revisar al alza",IF(P42&lt;-0.05,"Precio favorable","En objetivo")))</f>
        <v/>
      </c>
      <c r="R42" s="4" t="n"/>
      <c r="S42" s="3" t="n"/>
    </row>
    <row r="43">
      <c r="A43" s="10" t="n"/>
      <c r="B43" s="3" t="n"/>
      <c r="C43" s="10">
        <f>IF(B43="","",IFERROR(INDEX('Proveedores'!$A$2:$A$101,MATCH(B43,'Proveedores'!$B$2:$B$101,0)),""))</f>
        <v/>
      </c>
      <c r="D43" s="10">
        <f>IF(B43="","",IFERROR(VLOOKUP(B43,'Proveedores'!$B$2:$J$101,2,FALSE),""))</f>
        <v/>
      </c>
      <c r="E43" s="4" t="n"/>
      <c r="F43" s="4" t="n"/>
      <c r="G43" s="3" t="n"/>
      <c r="H43" s="4" t="n"/>
      <c r="I43" s="5" t="n"/>
      <c r="J43" s="5" t="n"/>
      <c r="K43" s="6" t="n"/>
      <c r="L43" s="7" t="n"/>
      <c r="M43" s="11">
        <f>IF(OR(K43="",L43=""),"",K43*(1+L43))</f>
        <v/>
      </c>
      <c r="N43" s="6" t="n"/>
      <c r="O43" s="11">
        <f>IF(OR(K43="",N43=""),"",N43-K43)</f>
        <v/>
      </c>
      <c r="P43" s="12">
        <f>IF(O43="","",IFERROR(O43/K43,0))</f>
        <v/>
      </c>
      <c r="Q43" s="10">
        <f>IF(P43="","",IF(P43&gt;0.05,"Revisar al alza",IF(P43&lt;-0.05,"Precio favorable","En objetivo")))</f>
        <v/>
      </c>
      <c r="R43" s="4" t="n"/>
      <c r="S43" s="3" t="n"/>
    </row>
    <row r="44">
      <c r="A44" s="2" t="n"/>
      <c r="B44" s="3" t="n"/>
      <c r="C44" s="2">
        <f>IF(B44="","",IFERROR(INDEX('Proveedores'!$A$2:$A$101,MATCH(B44,'Proveedores'!$B$2:$B$101,0)),""))</f>
        <v/>
      </c>
      <c r="D44" s="2">
        <f>IF(B44="","",IFERROR(VLOOKUP(B44,'Proveedores'!$B$2:$J$101,2,FALSE),""))</f>
        <v/>
      </c>
      <c r="E44" s="4" t="n"/>
      <c r="F44" s="4" t="n"/>
      <c r="G44" s="3" t="n"/>
      <c r="H44" s="4" t="n"/>
      <c r="I44" s="5" t="n"/>
      <c r="J44" s="5" t="n"/>
      <c r="K44" s="6" t="n"/>
      <c r="L44" s="7" t="n"/>
      <c r="M44" s="8">
        <f>IF(OR(K44="",L44=""),"",K44*(1+L44))</f>
        <v/>
      </c>
      <c r="N44" s="6" t="n"/>
      <c r="O44" s="8">
        <f>IF(OR(K44="",N44=""),"",N44-K44)</f>
        <v/>
      </c>
      <c r="P44" s="9">
        <f>IF(O44="","",IFERROR(O44/K44,0))</f>
        <v/>
      </c>
      <c r="Q44" s="2">
        <f>IF(P44="","",IF(P44&gt;0.05,"Revisar al alza",IF(P44&lt;-0.05,"Precio favorable","En objetivo")))</f>
        <v/>
      </c>
      <c r="R44" s="4" t="n"/>
      <c r="S44" s="3" t="n"/>
    </row>
    <row r="45">
      <c r="A45" s="10" t="n"/>
      <c r="B45" s="3" t="n"/>
      <c r="C45" s="10">
        <f>IF(B45="","",IFERROR(INDEX('Proveedores'!$A$2:$A$101,MATCH(B45,'Proveedores'!$B$2:$B$101,0)),""))</f>
        <v/>
      </c>
      <c r="D45" s="10">
        <f>IF(B45="","",IFERROR(VLOOKUP(B45,'Proveedores'!$B$2:$J$101,2,FALSE),""))</f>
        <v/>
      </c>
      <c r="E45" s="4" t="n"/>
      <c r="F45" s="4" t="n"/>
      <c r="G45" s="3" t="n"/>
      <c r="H45" s="4" t="n"/>
      <c r="I45" s="5" t="n"/>
      <c r="J45" s="5" t="n"/>
      <c r="K45" s="6" t="n"/>
      <c r="L45" s="7" t="n"/>
      <c r="M45" s="11">
        <f>IF(OR(K45="",L45=""),"",K45*(1+L45))</f>
        <v/>
      </c>
      <c r="N45" s="6" t="n"/>
      <c r="O45" s="11">
        <f>IF(OR(K45="",N45=""),"",N45-K45)</f>
        <v/>
      </c>
      <c r="P45" s="12">
        <f>IF(O45="","",IFERROR(O45/K45,0))</f>
        <v/>
      </c>
      <c r="Q45" s="10">
        <f>IF(P45="","",IF(P45&gt;0.05,"Revisar al alza",IF(P45&lt;-0.05,"Precio favorable","En objetivo")))</f>
        <v/>
      </c>
      <c r="R45" s="4" t="n"/>
      <c r="S45" s="3" t="n"/>
    </row>
    <row r="46">
      <c r="A46" s="2" t="n"/>
      <c r="B46" s="3" t="n"/>
      <c r="C46" s="2">
        <f>IF(B46="","",IFERROR(INDEX('Proveedores'!$A$2:$A$101,MATCH(B46,'Proveedores'!$B$2:$B$101,0)),""))</f>
        <v/>
      </c>
      <c r="D46" s="2">
        <f>IF(B46="","",IFERROR(VLOOKUP(B46,'Proveedores'!$B$2:$J$101,2,FALSE),""))</f>
        <v/>
      </c>
      <c r="E46" s="4" t="n"/>
      <c r="F46" s="4" t="n"/>
      <c r="G46" s="3" t="n"/>
      <c r="H46" s="4" t="n"/>
      <c r="I46" s="5" t="n"/>
      <c r="J46" s="5" t="n"/>
      <c r="K46" s="6" t="n"/>
      <c r="L46" s="7" t="n"/>
      <c r="M46" s="8">
        <f>IF(OR(K46="",L46=""),"",K46*(1+L46))</f>
        <v/>
      </c>
      <c r="N46" s="6" t="n"/>
      <c r="O46" s="8">
        <f>IF(OR(K46="",N46=""),"",N46-K46)</f>
        <v/>
      </c>
      <c r="P46" s="9">
        <f>IF(O46="","",IFERROR(O46/K46,0))</f>
        <v/>
      </c>
      <c r="Q46" s="2">
        <f>IF(P46="","",IF(P46&gt;0.05,"Revisar al alza",IF(P46&lt;-0.05,"Precio favorable","En objetivo")))</f>
        <v/>
      </c>
      <c r="R46" s="4" t="n"/>
      <c r="S46" s="3" t="n"/>
    </row>
    <row r="47">
      <c r="A47" s="10" t="n"/>
      <c r="B47" s="3" t="n"/>
      <c r="C47" s="10">
        <f>IF(B47="","",IFERROR(INDEX('Proveedores'!$A$2:$A$101,MATCH(B47,'Proveedores'!$B$2:$B$101,0)),""))</f>
        <v/>
      </c>
      <c r="D47" s="10">
        <f>IF(B47="","",IFERROR(VLOOKUP(B47,'Proveedores'!$B$2:$J$101,2,FALSE),""))</f>
        <v/>
      </c>
      <c r="E47" s="4" t="n"/>
      <c r="F47" s="4" t="n"/>
      <c r="G47" s="3" t="n"/>
      <c r="H47" s="4" t="n"/>
      <c r="I47" s="5" t="n"/>
      <c r="J47" s="5" t="n"/>
      <c r="K47" s="6" t="n"/>
      <c r="L47" s="7" t="n"/>
      <c r="M47" s="11">
        <f>IF(OR(K47="",L47=""),"",K47*(1+L47))</f>
        <v/>
      </c>
      <c r="N47" s="6" t="n"/>
      <c r="O47" s="11">
        <f>IF(OR(K47="",N47=""),"",N47-K47)</f>
        <v/>
      </c>
      <c r="P47" s="12">
        <f>IF(O47="","",IFERROR(O47/K47,0))</f>
        <v/>
      </c>
      <c r="Q47" s="10">
        <f>IF(P47="","",IF(P47&gt;0.05,"Revisar al alza",IF(P47&lt;-0.05,"Precio favorable","En objetivo")))</f>
        <v/>
      </c>
      <c r="R47" s="4" t="n"/>
      <c r="S47" s="3" t="n"/>
    </row>
    <row r="48">
      <c r="A48" s="2" t="n"/>
      <c r="B48" s="3" t="n"/>
      <c r="C48" s="2">
        <f>IF(B48="","",IFERROR(INDEX('Proveedores'!$A$2:$A$101,MATCH(B48,'Proveedores'!$B$2:$B$101,0)),""))</f>
        <v/>
      </c>
      <c r="D48" s="2">
        <f>IF(B48="","",IFERROR(VLOOKUP(B48,'Proveedores'!$B$2:$J$101,2,FALSE),""))</f>
        <v/>
      </c>
      <c r="E48" s="4" t="n"/>
      <c r="F48" s="4" t="n"/>
      <c r="G48" s="3" t="n"/>
      <c r="H48" s="4" t="n"/>
      <c r="I48" s="5" t="n"/>
      <c r="J48" s="5" t="n"/>
      <c r="K48" s="6" t="n"/>
      <c r="L48" s="7" t="n"/>
      <c r="M48" s="8">
        <f>IF(OR(K48="",L48=""),"",K48*(1+L48))</f>
        <v/>
      </c>
      <c r="N48" s="6" t="n"/>
      <c r="O48" s="8">
        <f>IF(OR(K48="",N48=""),"",N48-K48)</f>
        <v/>
      </c>
      <c r="P48" s="9">
        <f>IF(O48="","",IFERROR(O48/K48,0))</f>
        <v/>
      </c>
      <c r="Q48" s="2">
        <f>IF(P48="","",IF(P48&gt;0.05,"Revisar al alza",IF(P48&lt;-0.05,"Precio favorable","En objetivo")))</f>
        <v/>
      </c>
      <c r="R48" s="4" t="n"/>
      <c r="S48" s="3" t="n"/>
    </row>
    <row r="49">
      <c r="A49" s="10" t="n"/>
      <c r="B49" s="3" t="n"/>
      <c r="C49" s="10">
        <f>IF(B49="","",IFERROR(INDEX('Proveedores'!$A$2:$A$101,MATCH(B49,'Proveedores'!$B$2:$B$101,0)),""))</f>
        <v/>
      </c>
      <c r="D49" s="10">
        <f>IF(B49="","",IFERROR(VLOOKUP(B49,'Proveedores'!$B$2:$J$101,2,FALSE),""))</f>
        <v/>
      </c>
      <c r="E49" s="4" t="n"/>
      <c r="F49" s="4" t="n"/>
      <c r="G49" s="3" t="n"/>
      <c r="H49" s="4" t="n"/>
      <c r="I49" s="5" t="n"/>
      <c r="J49" s="5" t="n"/>
      <c r="K49" s="6" t="n"/>
      <c r="L49" s="7" t="n"/>
      <c r="M49" s="11">
        <f>IF(OR(K49="",L49=""),"",K49*(1+L49))</f>
        <v/>
      </c>
      <c r="N49" s="6" t="n"/>
      <c r="O49" s="11">
        <f>IF(OR(K49="",N49=""),"",N49-K49)</f>
        <v/>
      </c>
      <c r="P49" s="12">
        <f>IF(O49="","",IFERROR(O49/K49,0))</f>
        <v/>
      </c>
      <c r="Q49" s="10">
        <f>IF(P49="","",IF(P49&gt;0.05,"Revisar al alza",IF(P49&lt;-0.05,"Precio favorable","En objetivo")))</f>
        <v/>
      </c>
      <c r="R49" s="4" t="n"/>
      <c r="S49" s="3" t="n"/>
    </row>
    <row r="50">
      <c r="A50" s="2" t="n"/>
      <c r="B50" s="3" t="n"/>
      <c r="C50" s="2">
        <f>IF(B50="","",IFERROR(INDEX('Proveedores'!$A$2:$A$101,MATCH(B50,'Proveedores'!$B$2:$B$101,0)),""))</f>
        <v/>
      </c>
      <c r="D50" s="2">
        <f>IF(B50="","",IFERROR(VLOOKUP(B50,'Proveedores'!$B$2:$J$101,2,FALSE),""))</f>
        <v/>
      </c>
      <c r="E50" s="4" t="n"/>
      <c r="F50" s="4" t="n"/>
      <c r="G50" s="3" t="n"/>
      <c r="H50" s="4" t="n"/>
      <c r="I50" s="5" t="n"/>
      <c r="J50" s="5" t="n"/>
      <c r="K50" s="6" t="n"/>
      <c r="L50" s="7" t="n"/>
      <c r="M50" s="8">
        <f>IF(OR(K50="",L50=""),"",K50*(1+L50))</f>
        <v/>
      </c>
      <c r="N50" s="6" t="n"/>
      <c r="O50" s="8">
        <f>IF(OR(K50="",N50=""),"",N50-K50)</f>
        <v/>
      </c>
      <c r="P50" s="9">
        <f>IF(O50="","",IFERROR(O50/K50,0))</f>
        <v/>
      </c>
      <c r="Q50" s="2">
        <f>IF(P50="","",IF(P50&gt;0.05,"Revisar al alza",IF(P50&lt;-0.05,"Precio favorable","En objetivo")))</f>
        <v/>
      </c>
      <c r="R50" s="4" t="n"/>
      <c r="S50" s="3" t="n"/>
    </row>
    <row r="51">
      <c r="A51" s="10" t="n"/>
      <c r="B51" s="3" t="n"/>
      <c r="C51" s="10">
        <f>IF(B51="","",IFERROR(INDEX('Proveedores'!$A$2:$A$101,MATCH(B51,'Proveedores'!$B$2:$B$101,0)),""))</f>
        <v/>
      </c>
      <c r="D51" s="10">
        <f>IF(B51="","",IFERROR(VLOOKUP(B51,'Proveedores'!$B$2:$J$101,2,FALSE),""))</f>
        <v/>
      </c>
      <c r="E51" s="4" t="n"/>
      <c r="F51" s="4" t="n"/>
      <c r="G51" s="3" t="n"/>
      <c r="H51" s="4" t="n"/>
      <c r="I51" s="5" t="n"/>
      <c r="J51" s="5" t="n"/>
      <c r="K51" s="6" t="n"/>
      <c r="L51" s="7" t="n"/>
      <c r="M51" s="11">
        <f>IF(OR(K51="",L51=""),"",K51*(1+L51))</f>
        <v/>
      </c>
      <c r="N51" s="6" t="n"/>
      <c r="O51" s="11">
        <f>IF(OR(K51="",N51=""),"",N51-K51)</f>
        <v/>
      </c>
      <c r="P51" s="12">
        <f>IF(O51="","",IFERROR(O51/K51,0))</f>
        <v/>
      </c>
      <c r="Q51" s="10">
        <f>IF(P51="","",IF(P51&gt;0.05,"Revisar al alza",IF(P51&lt;-0.05,"Precio favorable","En objetivo")))</f>
        <v/>
      </c>
      <c r="R51" s="4" t="n"/>
      <c r="S51" s="3" t="n"/>
    </row>
    <row r="52">
      <c r="A52" s="2" t="n"/>
      <c r="B52" s="3" t="n"/>
      <c r="C52" s="2">
        <f>IF(B52="","",IFERROR(INDEX('Proveedores'!$A$2:$A$101,MATCH(B52,'Proveedores'!$B$2:$B$101,0)),""))</f>
        <v/>
      </c>
      <c r="D52" s="2">
        <f>IF(B52="","",IFERROR(VLOOKUP(B52,'Proveedores'!$B$2:$J$101,2,FALSE),""))</f>
        <v/>
      </c>
      <c r="E52" s="4" t="n"/>
      <c r="F52" s="4" t="n"/>
      <c r="G52" s="3" t="n"/>
      <c r="H52" s="4" t="n"/>
      <c r="I52" s="5" t="n"/>
      <c r="J52" s="5" t="n"/>
      <c r="K52" s="6" t="n"/>
      <c r="L52" s="7" t="n"/>
      <c r="M52" s="8">
        <f>IF(OR(K52="",L52=""),"",K52*(1+L52))</f>
        <v/>
      </c>
      <c r="N52" s="6" t="n"/>
      <c r="O52" s="8">
        <f>IF(OR(K52="",N52=""),"",N52-K52)</f>
        <v/>
      </c>
      <c r="P52" s="9">
        <f>IF(O52="","",IFERROR(O52/K52,0))</f>
        <v/>
      </c>
      <c r="Q52" s="2">
        <f>IF(P52="","",IF(P52&gt;0.05,"Revisar al alza",IF(P52&lt;-0.05,"Precio favorable","En objetivo")))</f>
        <v/>
      </c>
      <c r="R52" s="4" t="n"/>
      <c r="S52" s="3" t="n"/>
    </row>
    <row r="53">
      <c r="A53" s="10" t="n"/>
      <c r="B53" s="3" t="n"/>
      <c r="C53" s="10">
        <f>IF(B53="","",IFERROR(INDEX('Proveedores'!$A$2:$A$101,MATCH(B53,'Proveedores'!$B$2:$B$101,0)),""))</f>
        <v/>
      </c>
      <c r="D53" s="10">
        <f>IF(B53="","",IFERROR(VLOOKUP(B53,'Proveedores'!$B$2:$J$101,2,FALSE),""))</f>
        <v/>
      </c>
      <c r="E53" s="4" t="n"/>
      <c r="F53" s="4" t="n"/>
      <c r="G53" s="3" t="n"/>
      <c r="H53" s="4" t="n"/>
      <c r="I53" s="5" t="n"/>
      <c r="J53" s="5" t="n"/>
      <c r="K53" s="6" t="n"/>
      <c r="L53" s="7" t="n"/>
      <c r="M53" s="11">
        <f>IF(OR(K53="",L53=""),"",K53*(1+L53))</f>
        <v/>
      </c>
      <c r="N53" s="6" t="n"/>
      <c r="O53" s="11">
        <f>IF(OR(K53="",N53=""),"",N53-K53)</f>
        <v/>
      </c>
      <c r="P53" s="12">
        <f>IF(O53="","",IFERROR(O53/K53,0))</f>
        <v/>
      </c>
      <c r="Q53" s="10">
        <f>IF(P53="","",IF(P53&gt;0.05,"Revisar al alza",IF(P53&lt;-0.05,"Precio favorable","En objetivo")))</f>
        <v/>
      </c>
      <c r="R53" s="4" t="n"/>
      <c r="S53" s="3" t="n"/>
    </row>
    <row r="54">
      <c r="A54" s="2" t="n"/>
      <c r="B54" s="3" t="n"/>
      <c r="C54" s="2">
        <f>IF(B54="","",IFERROR(INDEX('Proveedores'!$A$2:$A$101,MATCH(B54,'Proveedores'!$B$2:$B$101,0)),""))</f>
        <v/>
      </c>
      <c r="D54" s="2">
        <f>IF(B54="","",IFERROR(VLOOKUP(B54,'Proveedores'!$B$2:$J$101,2,FALSE),""))</f>
        <v/>
      </c>
      <c r="E54" s="4" t="n"/>
      <c r="F54" s="4" t="n"/>
      <c r="G54" s="3" t="n"/>
      <c r="H54" s="4" t="n"/>
      <c r="I54" s="5" t="n"/>
      <c r="J54" s="5" t="n"/>
      <c r="K54" s="6" t="n"/>
      <c r="L54" s="7" t="n"/>
      <c r="M54" s="8">
        <f>IF(OR(K54="",L54=""),"",K54*(1+L54))</f>
        <v/>
      </c>
      <c r="N54" s="6" t="n"/>
      <c r="O54" s="8">
        <f>IF(OR(K54="",N54=""),"",N54-K54)</f>
        <v/>
      </c>
      <c r="P54" s="9">
        <f>IF(O54="","",IFERROR(O54/K54,0))</f>
        <v/>
      </c>
      <c r="Q54" s="2">
        <f>IF(P54="","",IF(P54&gt;0.05,"Revisar al alza",IF(P54&lt;-0.05,"Precio favorable","En objetivo")))</f>
        <v/>
      </c>
      <c r="R54" s="4" t="n"/>
      <c r="S54" s="3" t="n"/>
    </row>
    <row r="55">
      <c r="A55" s="10" t="n"/>
      <c r="B55" s="3" t="n"/>
      <c r="C55" s="10">
        <f>IF(B55="","",IFERROR(INDEX('Proveedores'!$A$2:$A$101,MATCH(B55,'Proveedores'!$B$2:$B$101,0)),""))</f>
        <v/>
      </c>
      <c r="D55" s="10">
        <f>IF(B55="","",IFERROR(VLOOKUP(B55,'Proveedores'!$B$2:$J$101,2,FALSE),""))</f>
        <v/>
      </c>
      <c r="E55" s="4" t="n"/>
      <c r="F55" s="4" t="n"/>
      <c r="G55" s="3" t="n"/>
      <c r="H55" s="4" t="n"/>
      <c r="I55" s="5" t="n"/>
      <c r="J55" s="5" t="n"/>
      <c r="K55" s="6" t="n"/>
      <c r="L55" s="7" t="n"/>
      <c r="M55" s="11">
        <f>IF(OR(K55="",L55=""),"",K55*(1+L55))</f>
        <v/>
      </c>
      <c r="N55" s="6" t="n"/>
      <c r="O55" s="11">
        <f>IF(OR(K55="",N55=""),"",N55-K55)</f>
        <v/>
      </c>
      <c r="P55" s="12">
        <f>IF(O55="","",IFERROR(O55/K55,0))</f>
        <v/>
      </c>
      <c r="Q55" s="10">
        <f>IF(P55="","",IF(P55&gt;0.05,"Revisar al alza",IF(P55&lt;-0.05,"Precio favorable","En objetivo")))</f>
        <v/>
      </c>
      <c r="R55" s="4" t="n"/>
      <c r="S55" s="3" t="n"/>
    </row>
    <row r="56">
      <c r="A56" s="2" t="n"/>
      <c r="B56" s="3" t="n"/>
      <c r="C56" s="2">
        <f>IF(B56="","",IFERROR(INDEX('Proveedores'!$A$2:$A$101,MATCH(B56,'Proveedores'!$B$2:$B$101,0)),""))</f>
        <v/>
      </c>
      <c r="D56" s="2">
        <f>IF(B56="","",IFERROR(VLOOKUP(B56,'Proveedores'!$B$2:$J$101,2,FALSE),""))</f>
        <v/>
      </c>
      <c r="E56" s="4" t="n"/>
      <c r="F56" s="4" t="n"/>
      <c r="G56" s="3" t="n"/>
      <c r="H56" s="4" t="n"/>
      <c r="I56" s="5" t="n"/>
      <c r="J56" s="5" t="n"/>
      <c r="K56" s="6" t="n"/>
      <c r="L56" s="7" t="n"/>
      <c r="M56" s="8">
        <f>IF(OR(K56="",L56=""),"",K56*(1+L56))</f>
        <v/>
      </c>
      <c r="N56" s="6" t="n"/>
      <c r="O56" s="8">
        <f>IF(OR(K56="",N56=""),"",N56-K56)</f>
        <v/>
      </c>
      <c r="P56" s="9">
        <f>IF(O56="","",IFERROR(O56/K56,0))</f>
        <v/>
      </c>
      <c r="Q56" s="2">
        <f>IF(P56="","",IF(P56&gt;0.05,"Revisar al alza",IF(P56&lt;-0.05,"Precio favorable","En objetivo")))</f>
        <v/>
      </c>
      <c r="R56" s="4" t="n"/>
      <c r="S56" s="3" t="n"/>
    </row>
    <row r="57">
      <c r="A57" s="10" t="n"/>
      <c r="B57" s="3" t="n"/>
      <c r="C57" s="10">
        <f>IF(B57="","",IFERROR(INDEX('Proveedores'!$A$2:$A$101,MATCH(B57,'Proveedores'!$B$2:$B$101,0)),""))</f>
        <v/>
      </c>
      <c r="D57" s="10">
        <f>IF(B57="","",IFERROR(VLOOKUP(B57,'Proveedores'!$B$2:$J$101,2,FALSE),""))</f>
        <v/>
      </c>
      <c r="E57" s="4" t="n"/>
      <c r="F57" s="4" t="n"/>
      <c r="G57" s="3" t="n"/>
      <c r="H57" s="4" t="n"/>
      <c r="I57" s="5" t="n"/>
      <c r="J57" s="5" t="n"/>
      <c r="K57" s="6" t="n"/>
      <c r="L57" s="7" t="n"/>
      <c r="M57" s="11">
        <f>IF(OR(K57="",L57=""),"",K57*(1+L57))</f>
        <v/>
      </c>
      <c r="N57" s="6" t="n"/>
      <c r="O57" s="11">
        <f>IF(OR(K57="",N57=""),"",N57-K57)</f>
        <v/>
      </c>
      <c r="P57" s="12">
        <f>IF(O57="","",IFERROR(O57/K57,0))</f>
        <v/>
      </c>
      <c r="Q57" s="10">
        <f>IF(P57="","",IF(P57&gt;0.05,"Revisar al alza",IF(P57&lt;-0.05,"Precio favorable","En objetivo")))</f>
        <v/>
      </c>
      <c r="R57" s="4" t="n"/>
      <c r="S57" s="3" t="n"/>
    </row>
    <row r="58">
      <c r="A58" s="2" t="n"/>
      <c r="B58" s="3" t="n"/>
      <c r="C58" s="2">
        <f>IF(B58="","",IFERROR(INDEX('Proveedores'!$A$2:$A$101,MATCH(B58,'Proveedores'!$B$2:$B$101,0)),""))</f>
        <v/>
      </c>
      <c r="D58" s="2">
        <f>IF(B58="","",IFERROR(VLOOKUP(B58,'Proveedores'!$B$2:$J$101,2,FALSE),""))</f>
        <v/>
      </c>
      <c r="E58" s="4" t="n"/>
      <c r="F58" s="4" t="n"/>
      <c r="G58" s="3" t="n"/>
      <c r="H58" s="4" t="n"/>
      <c r="I58" s="5" t="n"/>
      <c r="J58" s="5" t="n"/>
      <c r="K58" s="6" t="n"/>
      <c r="L58" s="7" t="n"/>
      <c r="M58" s="8">
        <f>IF(OR(K58="",L58=""),"",K58*(1+L58))</f>
        <v/>
      </c>
      <c r="N58" s="6" t="n"/>
      <c r="O58" s="8">
        <f>IF(OR(K58="",N58=""),"",N58-K58)</f>
        <v/>
      </c>
      <c r="P58" s="9">
        <f>IF(O58="","",IFERROR(O58/K58,0))</f>
        <v/>
      </c>
      <c r="Q58" s="2">
        <f>IF(P58="","",IF(P58&gt;0.05,"Revisar al alza",IF(P58&lt;-0.05,"Precio favorable","En objetivo")))</f>
        <v/>
      </c>
      <c r="R58" s="4" t="n"/>
      <c r="S58" s="3" t="n"/>
    </row>
    <row r="59">
      <c r="A59" s="10" t="n"/>
      <c r="B59" s="3" t="n"/>
      <c r="C59" s="10">
        <f>IF(B59="","",IFERROR(INDEX('Proveedores'!$A$2:$A$101,MATCH(B59,'Proveedores'!$B$2:$B$101,0)),""))</f>
        <v/>
      </c>
      <c r="D59" s="10">
        <f>IF(B59="","",IFERROR(VLOOKUP(B59,'Proveedores'!$B$2:$J$101,2,FALSE),""))</f>
        <v/>
      </c>
      <c r="E59" s="4" t="n"/>
      <c r="F59" s="4" t="n"/>
      <c r="G59" s="3" t="n"/>
      <c r="H59" s="4" t="n"/>
      <c r="I59" s="5" t="n"/>
      <c r="J59" s="5" t="n"/>
      <c r="K59" s="6" t="n"/>
      <c r="L59" s="7" t="n"/>
      <c r="M59" s="11">
        <f>IF(OR(K59="",L59=""),"",K59*(1+L59))</f>
        <v/>
      </c>
      <c r="N59" s="6" t="n"/>
      <c r="O59" s="11">
        <f>IF(OR(K59="",N59=""),"",N59-K59)</f>
        <v/>
      </c>
      <c r="P59" s="12">
        <f>IF(O59="","",IFERROR(O59/K59,0))</f>
        <v/>
      </c>
      <c r="Q59" s="10">
        <f>IF(P59="","",IF(P59&gt;0.05,"Revisar al alza",IF(P59&lt;-0.05,"Precio favorable","En objetivo")))</f>
        <v/>
      </c>
      <c r="R59" s="4" t="n"/>
      <c r="S59" s="3" t="n"/>
    </row>
    <row r="60">
      <c r="A60" s="2" t="n"/>
      <c r="B60" s="3" t="n"/>
      <c r="C60" s="2">
        <f>IF(B60="","",IFERROR(INDEX('Proveedores'!$A$2:$A$101,MATCH(B60,'Proveedores'!$B$2:$B$101,0)),""))</f>
        <v/>
      </c>
      <c r="D60" s="2">
        <f>IF(B60="","",IFERROR(VLOOKUP(B60,'Proveedores'!$B$2:$J$101,2,FALSE),""))</f>
        <v/>
      </c>
      <c r="E60" s="4" t="n"/>
      <c r="F60" s="4" t="n"/>
      <c r="G60" s="3" t="n"/>
      <c r="H60" s="4" t="n"/>
      <c r="I60" s="5" t="n"/>
      <c r="J60" s="5" t="n"/>
      <c r="K60" s="6" t="n"/>
      <c r="L60" s="7" t="n"/>
      <c r="M60" s="8">
        <f>IF(OR(K60="",L60=""),"",K60*(1+L60))</f>
        <v/>
      </c>
      <c r="N60" s="6" t="n"/>
      <c r="O60" s="8">
        <f>IF(OR(K60="",N60=""),"",N60-K60)</f>
        <v/>
      </c>
      <c r="P60" s="9">
        <f>IF(O60="","",IFERROR(O60/K60,0))</f>
        <v/>
      </c>
      <c r="Q60" s="2">
        <f>IF(P60="","",IF(P60&gt;0.05,"Revisar al alza",IF(P60&lt;-0.05,"Precio favorable","En objetivo")))</f>
        <v/>
      </c>
      <c r="R60" s="4" t="n"/>
      <c r="S60" s="3" t="n"/>
    </row>
    <row r="61">
      <c r="A61" s="10" t="n"/>
      <c r="B61" s="3" t="n"/>
      <c r="C61" s="10">
        <f>IF(B61="","",IFERROR(INDEX('Proveedores'!$A$2:$A$101,MATCH(B61,'Proveedores'!$B$2:$B$101,0)),""))</f>
        <v/>
      </c>
      <c r="D61" s="10">
        <f>IF(B61="","",IFERROR(VLOOKUP(B61,'Proveedores'!$B$2:$J$101,2,FALSE),""))</f>
        <v/>
      </c>
      <c r="E61" s="4" t="n"/>
      <c r="F61" s="4" t="n"/>
      <c r="G61" s="3" t="n"/>
      <c r="H61" s="4" t="n"/>
      <c r="I61" s="5" t="n"/>
      <c r="J61" s="5" t="n"/>
      <c r="K61" s="6" t="n"/>
      <c r="L61" s="7" t="n"/>
      <c r="M61" s="11">
        <f>IF(OR(K61="",L61=""),"",K61*(1+L61))</f>
        <v/>
      </c>
      <c r="N61" s="6" t="n"/>
      <c r="O61" s="11">
        <f>IF(OR(K61="",N61=""),"",N61-K61)</f>
        <v/>
      </c>
      <c r="P61" s="12">
        <f>IF(O61="","",IFERROR(O61/K61,0))</f>
        <v/>
      </c>
      <c r="Q61" s="10">
        <f>IF(P61="","",IF(P61&gt;0.05,"Revisar al alza",IF(P61&lt;-0.05,"Precio favorable","En objetivo")))</f>
        <v/>
      </c>
      <c r="R61" s="4" t="n"/>
      <c r="S61" s="3" t="n"/>
    </row>
    <row r="62">
      <c r="A62" s="2" t="n"/>
      <c r="B62" s="3" t="n"/>
      <c r="C62" s="2">
        <f>IF(B62="","",IFERROR(INDEX('Proveedores'!$A$2:$A$101,MATCH(B62,'Proveedores'!$B$2:$B$101,0)),""))</f>
        <v/>
      </c>
      <c r="D62" s="2">
        <f>IF(B62="","",IFERROR(VLOOKUP(B62,'Proveedores'!$B$2:$J$101,2,FALSE),""))</f>
        <v/>
      </c>
      <c r="E62" s="4" t="n"/>
      <c r="F62" s="4" t="n"/>
      <c r="G62" s="3" t="n"/>
      <c r="H62" s="4" t="n"/>
      <c r="I62" s="5" t="n"/>
      <c r="J62" s="5" t="n"/>
      <c r="K62" s="6" t="n"/>
      <c r="L62" s="7" t="n"/>
      <c r="M62" s="8">
        <f>IF(OR(K62="",L62=""),"",K62*(1+L62))</f>
        <v/>
      </c>
      <c r="N62" s="6" t="n"/>
      <c r="O62" s="8">
        <f>IF(OR(K62="",N62=""),"",N62-K62)</f>
        <v/>
      </c>
      <c r="P62" s="9">
        <f>IF(O62="","",IFERROR(O62/K62,0))</f>
        <v/>
      </c>
      <c r="Q62" s="2">
        <f>IF(P62="","",IF(P62&gt;0.05,"Revisar al alza",IF(P62&lt;-0.05,"Precio favorable","En objetivo")))</f>
        <v/>
      </c>
      <c r="R62" s="4" t="n"/>
      <c r="S62" s="3" t="n"/>
    </row>
    <row r="63">
      <c r="A63" s="10" t="n"/>
      <c r="B63" s="3" t="n"/>
      <c r="C63" s="10">
        <f>IF(B63="","",IFERROR(INDEX('Proveedores'!$A$2:$A$101,MATCH(B63,'Proveedores'!$B$2:$B$101,0)),""))</f>
        <v/>
      </c>
      <c r="D63" s="10">
        <f>IF(B63="","",IFERROR(VLOOKUP(B63,'Proveedores'!$B$2:$J$101,2,FALSE),""))</f>
        <v/>
      </c>
      <c r="E63" s="4" t="n"/>
      <c r="F63" s="4" t="n"/>
      <c r="G63" s="3" t="n"/>
      <c r="H63" s="4" t="n"/>
      <c r="I63" s="5" t="n"/>
      <c r="J63" s="5" t="n"/>
      <c r="K63" s="6" t="n"/>
      <c r="L63" s="7" t="n"/>
      <c r="M63" s="11">
        <f>IF(OR(K63="",L63=""),"",K63*(1+L63))</f>
        <v/>
      </c>
      <c r="N63" s="6" t="n"/>
      <c r="O63" s="11">
        <f>IF(OR(K63="",N63=""),"",N63-K63)</f>
        <v/>
      </c>
      <c r="P63" s="12">
        <f>IF(O63="","",IFERROR(O63/K63,0))</f>
        <v/>
      </c>
      <c r="Q63" s="10">
        <f>IF(P63="","",IF(P63&gt;0.05,"Revisar al alza",IF(P63&lt;-0.05,"Precio favorable","En objetivo")))</f>
        <v/>
      </c>
      <c r="R63" s="4" t="n"/>
      <c r="S63" s="3" t="n"/>
    </row>
    <row r="64">
      <c r="A64" s="2" t="n"/>
      <c r="B64" s="3" t="n"/>
      <c r="C64" s="2">
        <f>IF(B64="","",IFERROR(INDEX('Proveedores'!$A$2:$A$101,MATCH(B64,'Proveedores'!$B$2:$B$101,0)),""))</f>
        <v/>
      </c>
      <c r="D64" s="2">
        <f>IF(B64="","",IFERROR(VLOOKUP(B64,'Proveedores'!$B$2:$J$101,2,FALSE),""))</f>
        <v/>
      </c>
      <c r="E64" s="4" t="n"/>
      <c r="F64" s="4" t="n"/>
      <c r="G64" s="3" t="n"/>
      <c r="H64" s="4" t="n"/>
      <c r="I64" s="5" t="n"/>
      <c r="J64" s="5" t="n"/>
      <c r="K64" s="6" t="n"/>
      <c r="L64" s="7" t="n"/>
      <c r="M64" s="8">
        <f>IF(OR(K64="",L64=""),"",K64*(1+L64))</f>
        <v/>
      </c>
      <c r="N64" s="6" t="n"/>
      <c r="O64" s="8">
        <f>IF(OR(K64="",N64=""),"",N64-K64)</f>
        <v/>
      </c>
      <c r="P64" s="9">
        <f>IF(O64="","",IFERROR(O64/K64,0))</f>
        <v/>
      </c>
      <c r="Q64" s="2">
        <f>IF(P64="","",IF(P64&gt;0.05,"Revisar al alza",IF(P64&lt;-0.05,"Precio favorable","En objetivo")))</f>
        <v/>
      </c>
      <c r="R64" s="4" t="n"/>
      <c r="S64" s="3" t="n"/>
    </row>
    <row r="65">
      <c r="A65" s="10" t="n"/>
      <c r="B65" s="3" t="n"/>
      <c r="C65" s="10">
        <f>IF(B65="","",IFERROR(INDEX('Proveedores'!$A$2:$A$101,MATCH(B65,'Proveedores'!$B$2:$B$101,0)),""))</f>
        <v/>
      </c>
      <c r="D65" s="10">
        <f>IF(B65="","",IFERROR(VLOOKUP(B65,'Proveedores'!$B$2:$J$101,2,FALSE),""))</f>
        <v/>
      </c>
      <c r="E65" s="4" t="n"/>
      <c r="F65" s="4" t="n"/>
      <c r="G65" s="3" t="n"/>
      <c r="H65" s="4" t="n"/>
      <c r="I65" s="5" t="n"/>
      <c r="J65" s="5" t="n"/>
      <c r="K65" s="6" t="n"/>
      <c r="L65" s="7" t="n"/>
      <c r="M65" s="11">
        <f>IF(OR(K65="",L65=""),"",K65*(1+L65))</f>
        <v/>
      </c>
      <c r="N65" s="6" t="n"/>
      <c r="O65" s="11">
        <f>IF(OR(K65="",N65=""),"",N65-K65)</f>
        <v/>
      </c>
      <c r="P65" s="12">
        <f>IF(O65="","",IFERROR(O65/K65,0))</f>
        <v/>
      </c>
      <c r="Q65" s="10">
        <f>IF(P65="","",IF(P65&gt;0.05,"Revisar al alza",IF(P65&lt;-0.05,"Precio favorable","En objetivo")))</f>
        <v/>
      </c>
      <c r="R65" s="4" t="n"/>
      <c r="S65" s="3" t="n"/>
    </row>
    <row r="66">
      <c r="A66" s="2" t="n"/>
      <c r="B66" s="3" t="n"/>
      <c r="C66" s="2">
        <f>IF(B66="","",IFERROR(INDEX('Proveedores'!$A$2:$A$101,MATCH(B66,'Proveedores'!$B$2:$B$101,0)),""))</f>
        <v/>
      </c>
      <c r="D66" s="2">
        <f>IF(B66="","",IFERROR(VLOOKUP(B66,'Proveedores'!$B$2:$J$101,2,FALSE),""))</f>
        <v/>
      </c>
      <c r="E66" s="4" t="n"/>
      <c r="F66" s="4" t="n"/>
      <c r="G66" s="3" t="n"/>
      <c r="H66" s="4" t="n"/>
      <c r="I66" s="5" t="n"/>
      <c r="J66" s="5" t="n"/>
      <c r="K66" s="6" t="n"/>
      <c r="L66" s="7" t="n"/>
      <c r="M66" s="8">
        <f>IF(OR(K66="",L66=""),"",K66*(1+L66))</f>
        <v/>
      </c>
      <c r="N66" s="6" t="n"/>
      <c r="O66" s="8">
        <f>IF(OR(K66="",N66=""),"",N66-K66)</f>
        <v/>
      </c>
      <c r="P66" s="9">
        <f>IF(O66="","",IFERROR(O66/K66,0))</f>
        <v/>
      </c>
      <c r="Q66" s="2">
        <f>IF(P66="","",IF(P66&gt;0.05,"Revisar al alza",IF(P66&lt;-0.05,"Precio favorable","En objetivo")))</f>
        <v/>
      </c>
      <c r="R66" s="4" t="n"/>
      <c r="S66" s="3" t="n"/>
    </row>
    <row r="67">
      <c r="A67" s="10" t="n"/>
      <c r="B67" s="3" t="n"/>
      <c r="C67" s="10">
        <f>IF(B67="","",IFERROR(INDEX('Proveedores'!$A$2:$A$101,MATCH(B67,'Proveedores'!$B$2:$B$101,0)),""))</f>
        <v/>
      </c>
      <c r="D67" s="10">
        <f>IF(B67="","",IFERROR(VLOOKUP(B67,'Proveedores'!$B$2:$J$101,2,FALSE),""))</f>
        <v/>
      </c>
      <c r="E67" s="4" t="n"/>
      <c r="F67" s="4" t="n"/>
      <c r="G67" s="3" t="n"/>
      <c r="H67" s="4" t="n"/>
      <c r="I67" s="5" t="n"/>
      <c r="J67" s="5" t="n"/>
      <c r="K67" s="6" t="n"/>
      <c r="L67" s="7" t="n"/>
      <c r="M67" s="11">
        <f>IF(OR(K67="",L67=""),"",K67*(1+L67))</f>
        <v/>
      </c>
      <c r="N67" s="6" t="n"/>
      <c r="O67" s="11">
        <f>IF(OR(K67="",N67=""),"",N67-K67)</f>
        <v/>
      </c>
      <c r="P67" s="12">
        <f>IF(O67="","",IFERROR(O67/K67,0))</f>
        <v/>
      </c>
      <c r="Q67" s="10">
        <f>IF(P67="","",IF(P67&gt;0.05,"Revisar al alza",IF(P67&lt;-0.05,"Precio favorable","En objetivo")))</f>
        <v/>
      </c>
      <c r="R67" s="4" t="n"/>
      <c r="S67" s="3" t="n"/>
    </row>
    <row r="68">
      <c r="A68" s="2" t="n"/>
      <c r="B68" s="3" t="n"/>
      <c r="C68" s="2">
        <f>IF(B68="","",IFERROR(INDEX('Proveedores'!$A$2:$A$101,MATCH(B68,'Proveedores'!$B$2:$B$101,0)),""))</f>
        <v/>
      </c>
      <c r="D68" s="2">
        <f>IF(B68="","",IFERROR(VLOOKUP(B68,'Proveedores'!$B$2:$J$101,2,FALSE),""))</f>
        <v/>
      </c>
      <c r="E68" s="4" t="n"/>
      <c r="F68" s="4" t="n"/>
      <c r="G68" s="3" t="n"/>
      <c r="H68" s="4" t="n"/>
      <c r="I68" s="5" t="n"/>
      <c r="J68" s="5" t="n"/>
      <c r="K68" s="6" t="n"/>
      <c r="L68" s="7" t="n"/>
      <c r="M68" s="8">
        <f>IF(OR(K68="",L68=""),"",K68*(1+L68))</f>
        <v/>
      </c>
      <c r="N68" s="6" t="n"/>
      <c r="O68" s="8">
        <f>IF(OR(K68="",N68=""),"",N68-K68)</f>
        <v/>
      </c>
      <c r="P68" s="9">
        <f>IF(O68="","",IFERROR(O68/K68,0))</f>
        <v/>
      </c>
      <c r="Q68" s="2">
        <f>IF(P68="","",IF(P68&gt;0.05,"Revisar al alza",IF(P68&lt;-0.05,"Precio favorable","En objetivo")))</f>
        <v/>
      </c>
      <c r="R68" s="4" t="n"/>
      <c r="S68" s="3" t="n"/>
    </row>
    <row r="69">
      <c r="A69" s="10" t="n"/>
      <c r="B69" s="3" t="n"/>
      <c r="C69" s="10">
        <f>IF(B69="","",IFERROR(INDEX('Proveedores'!$A$2:$A$101,MATCH(B69,'Proveedores'!$B$2:$B$101,0)),""))</f>
        <v/>
      </c>
      <c r="D69" s="10">
        <f>IF(B69="","",IFERROR(VLOOKUP(B69,'Proveedores'!$B$2:$J$101,2,FALSE),""))</f>
        <v/>
      </c>
      <c r="E69" s="4" t="n"/>
      <c r="F69" s="4" t="n"/>
      <c r="G69" s="3" t="n"/>
      <c r="H69" s="4" t="n"/>
      <c r="I69" s="5" t="n"/>
      <c r="J69" s="5" t="n"/>
      <c r="K69" s="6" t="n"/>
      <c r="L69" s="7" t="n"/>
      <c r="M69" s="11">
        <f>IF(OR(K69="",L69=""),"",K69*(1+L69))</f>
        <v/>
      </c>
      <c r="N69" s="6" t="n"/>
      <c r="O69" s="11">
        <f>IF(OR(K69="",N69=""),"",N69-K69)</f>
        <v/>
      </c>
      <c r="P69" s="12">
        <f>IF(O69="","",IFERROR(O69/K69,0))</f>
        <v/>
      </c>
      <c r="Q69" s="10">
        <f>IF(P69="","",IF(P69&gt;0.05,"Revisar al alza",IF(P69&lt;-0.05,"Precio favorable","En objetivo")))</f>
        <v/>
      </c>
      <c r="R69" s="4" t="n"/>
      <c r="S69" s="3" t="n"/>
    </row>
    <row r="70">
      <c r="A70" s="2" t="n"/>
      <c r="B70" s="3" t="n"/>
      <c r="C70" s="2">
        <f>IF(B70="","",IFERROR(INDEX('Proveedores'!$A$2:$A$101,MATCH(B70,'Proveedores'!$B$2:$B$101,0)),""))</f>
        <v/>
      </c>
      <c r="D70" s="2">
        <f>IF(B70="","",IFERROR(VLOOKUP(B70,'Proveedores'!$B$2:$J$101,2,FALSE),""))</f>
        <v/>
      </c>
      <c r="E70" s="4" t="n"/>
      <c r="F70" s="4" t="n"/>
      <c r="G70" s="3" t="n"/>
      <c r="H70" s="4" t="n"/>
      <c r="I70" s="5" t="n"/>
      <c r="J70" s="5" t="n"/>
      <c r="K70" s="6" t="n"/>
      <c r="L70" s="7" t="n"/>
      <c r="M70" s="8">
        <f>IF(OR(K70="",L70=""),"",K70*(1+L70))</f>
        <v/>
      </c>
      <c r="N70" s="6" t="n"/>
      <c r="O70" s="8">
        <f>IF(OR(K70="",N70=""),"",N70-K70)</f>
        <v/>
      </c>
      <c r="P70" s="9">
        <f>IF(O70="","",IFERROR(O70/K70,0))</f>
        <v/>
      </c>
      <c r="Q70" s="2">
        <f>IF(P70="","",IF(P70&gt;0.05,"Revisar al alza",IF(P70&lt;-0.05,"Precio favorable","En objetivo")))</f>
        <v/>
      </c>
      <c r="R70" s="4" t="n"/>
      <c r="S70" s="3" t="n"/>
    </row>
    <row r="71">
      <c r="A71" s="10" t="n"/>
      <c r="B71" s="3" t="n"/>
      <c r="C71" s="10">
        <f>IF(B71="","",IFERROR(INDEX('Proveedores'!$A$2:$A$101,MATCH(B71,'Proveedores'!$B$2:$B$101,0)),""))</f>
        <v/>
      </c>
      <c r="D71" s="10">
        <f>IF(B71="","",IFERROR(VLOOKUP(B71,'Proveedores'!$B$2:$J$101,2,FALSE),""))</f>
        <v/>
      </c>
      <c r="E71" s="4" t="n"/>
      <c r="F71" s="4" t="n"/>
      <c r="G71" s="3" t="n"/>
      <c r="H71" s="4" t="n"/>
      <c r="I71" s="5" t="n"/>
      <c r="J71" s="5" t="n"/>
      <c r="K71" s="6" t="n"/>
      <c r="L71" s="7" t="n"/>
      <c r="M71" s="11">
        <f>IF(OR(K71="",L71=""),"",K71*(1+L71))</f>
        <v/>
      </c>
      <c r="N71" s="6" t="n"/>
      <c r="O71" s="11">
        <f>IF(OR(K71="",N71=""),"",N71-K71)</f>
        <v/>
      </c>
      <c r="P71" s="12">
        <f>IF(O71="","",IFERROR(O71/K71,0))</f>
        <v/>
      </c>
      <c r="Q71" s="10">
        <f>IF(P71="","",IF(P71&gt;0.05,"Revisar al alza",IF(P71&lt;-0.05,"Precio favorable","En objetivo")))</f>
        <v/>
      </c>
      <c r="R71" s="4" t="n"/>
      <c r="S71" s="3" t="n"/>
    </row>
    <row r="72">
      <c r="A72" s="2" t="n"/>
      <c r="B72" s="3" t="n"/>
      <c r="C72" s="2">
        <f>IF(B72="","",IFERROR(INDEX('Proveedores'!$A$2:$A$101,MATCH(B72,'Proveedores'!$B$2:$B$101,0)),""))</f>
        <v/>
      </c>
      <c r="D72" s="2">
        <f>IF(B72="","",IFERROR(VLOOKUP(B72,'Proveedores'!$B$2:$J$101,2,FALSE),""))</f>
        <v/>
      </c>
      <c r="E72" s="4" t="n"/>
      <c r="F72" s="4" t="n"/>
      <c r="G72" s="3" t="n"/>
      <c r="H72" s="4" t="n"/>
      <c r="I72" s="5" t="n"/>
      <c r="J72" s="5" t="n"/>
      <c r="K72" s="6" t="n"/>
      <c r="L72" s="7" t="n"/>
      <c r="M72" s="8">
        <f>IF(OR(K72="",L72=""),"",K72*(1+L72))</f>
        <v/>
      </c>
      <c r="N72" s="6" t="n"/>
      <c r="O72" s="8">
        <f>IF(OR(K72="",N72=""),"",N72-K72)</f>
        <v/>
      </c>
      <c r="P72" s="9">
        <f>IF(O72="","",IFERROR(O72/K72,0))</f>
        <v/>
      </c>
      <c r="Q72" s="2">
        <f>IF(P72="","",IF(P72&gt;0.05,"Revisar al alza",IF(P72&lt;-0.05,"Precio favorable","En objetivo")))</f>
        <v/>
      </c>
      <c r="R72" s="4" t="n"/>
      <c r="S72" s="3" t="n"/>
    </row>
    <row r="73">
      <c r="A73" s="10" t="n"/>
      <c r="B73" s="3" t="n"/>
      <c r="C73" s="10">
        <f>IF(B73="","",IFERROR(INDEX('Proveedores'!$A$2:$A$101,MATCH(B73,'Proveedores'!$B$2:$B$101,0)),""))</f>
        <v/>
      </c>
      <c r="D73" s="10">
        <f>IF(B73="","",IFERROR(VLOOKUP(B73,'Proveedores'!$B$2:$J$101,2,FALSE),""))</f>
        <v/>
      </c>
      <c r="E73" s="4" t="n"/>
      <c r="F73" s="4" t="n"/>
      <c r="G73" s="3" t="n"/>
      <c r="H73" s="4" t="n"/>
      <c r="I73" s="5" t="n"/>
      <c r="J73" s="5" t="n"/>
      <c r="K73" s="6" t="n"/>
      <c r="L73" s="7" t="n"/>
      <c r="M73" s="11">
        <f>IF(OR(K73="",L73=""),"",K73*(1+L73))</f>
        <v/>
      </c>
      <c r="N73" s="6" t="n"/>
      <c r="O73" s="11">
        <f>IF(OR(K73="",N73=""),"",N73-K73)</f>
        <v/>
      </c>
      <c r="P73" s="12">
        <f>IF(O73="","",IFERROR(O73/K73,0))</f>
        <v/>
      </c>
      <c r="Q73" s="10">
        <f>IF(P73="","",IF(P73&gt;0.05,"Revisar al alza",IF(P73&lt;-0.05,"Precio favorable","En objetivo")))</f>
        <v/>
      </c>
      <c r="R73" s="4" t="n"/>
      <c r="S73" s="3" t="n"/>
    </row>
    <row r="74">
      <c r="A74" s="2" t="n"/>
      <c r="B74" s="3" t="n"/>
      <c r="C74" s="2">
        <f>IF(B74="","",IFERROR(INDEX('Proveedores'!$A$2:$A$101,MATCH(B74,'Proveedores'!$B$2:$B$101,0)),""))</f>
        <v/>
      </c>
      <c r="D74" s="2">
        <f>IF(B74="","",IFERROR(VLOOKUP(B74,'Proveedores'!$B$2:$J$101,2,FALSE),""))</f>
        <v/>
      </c>
      <c r="E74" s="4" t="n"/>
      <c r="F74" s="4" t="n"/>
      <c r="G74" s="3" t="n"/>
      <c r="H74" s="4" t="n"/>
      <c r="I74" s="5" t="n"/>
      <c r="J74" s="5" t="n"/>
      <c r="K74" s="6" t="n"/>
      <c r="L74" s="7" t="n"/>
      <c r="M74" s="8">
        <f>IF(OR(K74="",L74=""),"",K74*(1+L74))</f>
        <v/>
      </c>
      <c r="N74" s="6" t="n"/>
      <c r="O74" s="8">
        <f>IF(OR(K74="",N74=""),"",N74-K74)</f>
        <v/>
      </c>
      <c r="P74" s="9">
        <f>IF(O74="","",IFERROR(O74/K74,0))</f>
        <v/>
      </c>
      <c r="Q74" s="2">
        <f>IF(P74="","",IF(P74&gt;0.05,"Revisar al alza",IF(P74&lt;-0.05,"Precio favorable","En objetivo")))</f>
        <v/>
      </c>
      <c r="R74" s="4" t="n"/>
      <c r="S74" s="3" t="n"/>
    </row>
    <row r="75">
      <c r="A75" s="10" t="n"/>
      <c r="B75" s="3" t="n"/>
      <c r="C75" s="10">
        <f>IF(B75="","",IFERROR(INDEX('Proveedores'!$A$2:$A$101,MATCH(B75,'Proveedores'!$B$2:$B$101,0)),""))</f>
        <v/>
      </c>
      <c r="D75" s="10">
        <f>IF(B75="","",IFERROR(VLOOKUP(B75,'Proveedores'!$B$2:$J$101,2,FALSE),""))</f>
        <v/>
      </c>
      <c r="E75" s="4" t="n"/>
      <c r="F75" s="4" t="n"/>
      <c r="G75" s="3" t="n"/>
      <c r="H75" s="4" t="n"/>
      <c r="I75" s="5" t="n"/>
      <c r="J75" s="5" t="n"/>
      <c r="K75" s="6" t="n"/>
      <c r="L75" s="7" t="n"/>
      <c r="M75" s="11">
        <f>IF(OR(K75="",L75=""),"",K75*(1+L75))</f>
        <v/>
      </c>
      <c r="N75" s="6" t="n"/>
      <c r="O75" s="11">
        <f>IF(OR(K75="",N75=""),"",N75-K75)</f>
        <v/>
      </c>
      <c r="P75" s="12">
        <f>IF(O75="","",IFERROR(O75/K75,0))</f>
        <v/>
      </c>
      <c r="Q75" s="10">
        <f>IF(P75="","",IF(P75&gt;0.05,"Revisar al alza",IF(P75&lt;-0.05,"Precio favorable","En objetivo")))</f>
        <v/>
      </c>
      <c r="R75" s="4" t="n"/>
      <c r="S75" s="3" t="n"/>
    </row>
    <row r="76">
      <c r="A76" s="2" t="n"/>
      <c r="B76" s="3" t="n"/>
      <c r="C76" s="2">
        <f>IF(B76="","",IFERROR(INDEX('Proveedores'!$A$2:$A$101,MATCH(B76,'Proveedores'!$B$2:$B$101,0)),""))</f>
        <v/>
      </c>
      <c r="D76" s="2">
        <f>IF(B76="","",IFERROR(VLOOKUP(B76,'Proveedores'!$B$2:$J$101,2,FALSE),""))</f>
        <v/>
      </c>
      <c r="E76" s="4" t="n"/>
      <c r="F76" s="4" t="n"/>
      <c r="G76" s="3" t="n"/>
      <c r="H76" s="4" t="n"/>
      <c r="I76" s="5" t="n"/>
      <c r="J76" s="5" t="n"/>
      <c r="K76" s="6" t="n"/>
      <c r="L76" s="7" t="n"/>
      <c r="M76" s="8">
        <f>IF(OR(K76="",L76=""),"",K76*(1+L76))</f>
        <v/>
      </c>
      <c r="N76" s="6" t="n"/>
      <c r="O76" s="8">
        <f>IF(OR(K76="",N76=""),"",N76-K76)</f>
        <v/>
      </c>
      <c r="P76" s="9">
        <f>IF(O76="","",IFERROR(O76/K76,0))</f>
        <v/>
      </c>
      <c r="Q76" s="2">
        <f>IF(P76="","",IF(P76&gt;0.05,"Revisar al alza",IF(P76&lt;-0.05,"Precio favorable","En objetivo")))</f>
        <v/>
      </c>
      <c r="R76" s="4" t="n"/>
      <c r="S76" s="3" t="n"/>
    </row>
    <row r="77">
      <c r="A77" s="10" t="n"/>
      <c r="B77" s="3" t="n"/>
      <c r="C77" s="10">
        <f>IF(B77="","",IFERROR(INDEX('Proveedores'!$A$2:$A$101,MATCH(B77,'Proveedores'!$B$2:$B$101,0)),""))</f>
        <v/>
      </c>
      <c r="D77" s="10">
        <f>IF(B77="","",IFERROR(VLOOKUP(B77,'Proveedores'!$B$2:$J$101,2,FALSE),""))</f>
        <v/>
      </c>
      <c r="E77" s="4" t="n"/>
      <c r="F77" s="4" t="n"/>
      <c r="G77" s="3" t="n"/>
      <c r="H77" s="4" t="n"/>
      <c r="I77" s="5" t="n"/>
      <c r="J77" s="5" t="n"/>
      <c r="K77" s="6" t="n"/>
      <c r="L77" s="7" t="n"/>
      <c r="M77" s="11">
        <f>IF(OR(K77="",L77=""),"",K77*(1+L77))</f>
        <v/>
      </c>
      <c r="N77" s="6" t="n"/>
      <c r="O77" s="11">
        <f>IF(OR(K77="",N77=""),"",N77-K77)</f>
        <v/>
      </c>
      <c r="P77" s="12">
        <f>IF(O77="","",IFERROR(O77/K77,0))</f>
        <v/>
      </c>
      <c r="Q77" s="10">
        <f>IF(P77="","",IF(P77&gt;0.05,"Revisar al alza",IF(P77&lt;-0.05,"Precio favorable","En objetivo")))</f>
        <v/>
      </c>
      <c r="R77" s="4" t="n"/>
      <c r="S77" s="3" t="n"/>
    </row>
    <row r="78">
      <c r="A78" s="2" t="n"/>
      <c r="B78" s="3" t="n"/>
      <c r="C78" s="2">
        <f>IF(B78="","",IFERROR(INDEX('Proveedores'!$A$2:$A$101,MATCH(B78,'Proveedores'!$B$2:$B$101,0)),""))</f>
        <v/>
      </c>
      <c r="D78" s="2">
        <f>IF(B78="","",IFERROR(VLOOKUP(B78,'Proveedores'!$B$2:$J$101,2,FALSE),""))</f>
        <v/>
      </c>
      <c r="E78" s="4" t="n"/>
      <c r="F78" s="4" t="n"/>
      <c r="G78" s="3" t="n"/>
      <c r="H78" s="4" t="n"/>
      <c r="I78" s="5" t="n"/>
      <c r="J78" s="5" t="n"/>
      <c r="K78" s="6" t="n"/>
      <c r="L78" s="7" t="n"/>
      <c r="M78" s="8">
        <f>IF(OR(K78="",L78=""),"",K78*(1+L78))</f>
        <v/>
      </c>
      <c r="N78" s="6" t="n"/>
      <c r="O78" s="8">
        <f>IF(OR(K78="",N78=""),"",N78-K78)</f>
        <v/>
      </c>
      <c r="P78" s="9">
        <f>IF(O78="","",IFERROR(O78/K78,0))</f>
        <v/>
      </c>
      <c r="Q78" s="2">
        <f>IF(P78="","",IF(P78&gt;0.05,"Revisar al alza",IF(P78&lt;-0.05,"Precio favorable","En objetivo")))</f>
        <v/>
      </c>
      <c r="R78" s="4" t="n"/>
      <c r="S78" s="3" t="n"/>
    </row>
    <row r="79">
      <c r="A79" s="10" t="n"/>
      <c r="B79" s="3" t="n"/>
      <c r="C79" s="10">
        <f>IF(B79="","",IFERROR(INDEX('Proveedores'!$A$2:$A$101,MATCH(B79,'Proveedores'!$B$2:$B$101,0)),""))</f>
        <v/>
      </c>
      <c r="D79" s="10">
        <f>IF(B79="","",IFERROR(VLOOKUP(B79,'Proveedores'!$B$2:$J$101,2,FALSE),""))</f>
        <v/>
      </c>
      <c r="E79" s="4" t="n"/>
      <c r="F79" s="4" t="n"/>
      <c r="G79" s="3" t="n"/>
      <c r="H79" s="4" t="n"/>
      <c r="I79" s="5" t="n"/>
      <c r="J79" s="5" t="n"/>
      <c r="K79" s="6" t="n"/>
      <c r="L79" s="7" t="n"/>
      <c r="M79" s="11">
        <f>IF(OR(K79="",L79=""),"",K79*(1+L79))</f>
        <v/>
      </c>
      <c r="N79" s="6" t="n"/>
      <c r="O79" s="11">
        <f>IF(OR(K79="",N79=""),"",N79-K79)</f>
        <v/>
      </c>
      <c r="P79" s="12">
        <f>IF(O79="","",IFERROR(O79/K79,0))</f>
        <v/>
      </c>
      <c r="Q79" s="10">
        <f>IF(P79="","",IF(P79&gt;0.05,"Revisar al alza",IF(P79&lt;-0.05,"Precio favorable","En objetivo")))</f>
        <v/>
      </c>
      <c r="R79" s="4" t="n"/>
      <c r="S79" s="3" t="n"/>
    </row>
    <row r="80">
      <c r="A80" s="2" t="n"/>
      <c r="B80" s="3" t="n"/>
      <c r="C80" s="2">
        <f>IF(B80="","",IFERROR(INDEX('Proveedores'!$A$2:$A$101,MATCH(B80,'Proveedores'!$B$2:$B$101,0)),""))</f>
        <v/>
      </c>
      <c r="D80" s="2">
        <f>IF(B80="","",IFERROR(VLOOKUP(B80,'Proveedores'!$B$2:$J$101,2,FALSE),""))</f>
        <v/>
      </c>
      <c r="E80" s="4" t="n"/>
      <c r="F80" s="4" t="n"/>
      <c r="G80" s="3" t="n"/>
      <c r="H80" s="4" t="n"/>
      <c r="I80" s="5" t="n"/>
      <c r="J80" s="5" t="n"/>
      <c r="K80" s="6" t="n"/>
      <c r="L80" s="7" t="n"/>
      <c r="M80" s="8">
        <f>IF(OR(K80="",L80=""),"",K80*(1+L80))</f>
        <v/>
      </c>
      <c r="N80" s="6" t="n"/>
      <c r="O80" s="8">
        <f>IF(OR(K80="",N80=""),"",N80-K80)</f>
        <v/>
      </c>
      <c r="P80" s="9">
        <f>IF(O80="","",IFERROR(O80/K80,0))</f>
        <v/>
      </c>
      <c r="Q80" s="2">
        <f>IF(P80="","",IF(P80&gt;0.05,"Revisar al alza",IF(P80&lt;-0.05,"Precio favorable","En objetivo")))</f>
        <v/>
      </c>
      <c r="R80" s="4" t="n"/>
      <c r="S80" s="3" t="n"/>
    </row>
    <row r="81">
      <c r="A81" s="10" t="n"/>
      <c r="B81" s="3" t="n"/>
      <c r="C81" s="10">
        <f>IF(B81="","",IFERROR(INDEX('Proveedores'!$A$2:$A$101,MATCH(B81,'Proveedores'!$B$2:$B$101,0)),""))</f>
        <v/>
      </c>
      <c r="D81" s="10">
        <f>IF(B81="","",IFERROR(VLOOKUP(B81,'Proveedores'!$B$2:$J$101,2,FALSE),""))</f>
        <v/>
      </c>
      <c r="E81" s="4" t="n"/>
      <c r="F81" s="4" t="n"/>
      <c r="G81" s="3" t="n"/>
      <c r="H81" s="4" t="n"/>
      <c r="I81" s="5" t="n"/>
      <c r="J81" s="5" t="n"/>
      <c r="K81" s="6" t="n"/>
      <c r="L81" s="7" t="n"/>
      <c r="M81" s="11">
        <f>IF(OR(K81="",L81=""),"",K81*(1+L81))</f>
        <v/>
      </c>
      <c r="N81" s="6" t="n"/>
      <c r="O81" s="11">
        <f>IF(OR(K81="",N81=""),"",N81-K81)</f>
        <v/>
      </c>
      <c r="P81" s="12">
        <f>IF(O81="","",IFERROR(O81/K81,0))</f>
        <v/>
      </c>
      <c r="Q81" s="10">
        <f>IF(P81="","",IF(P81&gt;0.05,"Revisar al alza",IF(P81&lt;-0.05,"Precio favorable","En objetivo")))</f>
        <v/>
      </c>
      <c r="R81" s="4" t="n"/>
      <c r="S81" s="3" t="n"/>
    </row>
    <row r="82">
      <c r="A82" s="2" t="n"/>
      <c r="B82" s="3" t="n"/>
      <c r="C82" s="2">
        <f>IF(B82="","",IFERROR(INDEX('Proveedores'!$A$2:$A$101,MATCH(B82,'Proveedores'!$B$2:$B$101,0)),""))</f>
        <v/>
      </c>
      <c r="D82" s="2">
        <f>IF(B82="","",IFERROR(VLOOKUP(B82,'Proveedores'!$B$2:$J$101,2,FALSE),""))</f>
        <v/>
      </c>
      <c r="E82" s="4" t="n"/>
      <c r="F82" s="4" t="n"/>
      <c r="G82" s="3" t="n"/>
      <c r="H82" s="4" t="n"/>
      <c r="I82" s="5" t="n"/>
      <c r="J82" s="5" t="n"/>
      <c r="K82" s="6" t="n"/>
      <c r="L82" s="7" t="n"/>
      <c r="M82" s="8">
        <f>IF(OR(K82="",L82=""),"",K82*(1+L82))</f>
        <v/>
      </c>
      <c r="N82" s="6" t="n"/>
      <c r="O82" s="8">
        <f>IF(OR(K82="",N82=""),"",N82-K82)</f>
        <v/>
      </c>
      <c r="P82" s="9">
        <f>IF(O82="","",IFERROR(O82/K82,0))</f>
        <v/>
      </c>
      <c r="Q82" s="2">
        <f>IF(P82="","",IF(P82&gt;0.05,"Revisar al alza",IF(P82&lt;-0.05,"Precio favorable","En objetivo")))</f>
        <v/>
      </c>
      <c r="R82" s="4" t="n"/>
      <c r="S82" s="3" t="n"/>
    </row>
    <row r="83">
      <c r="A83" s="10" t="n"/>
      <c r="B83" s="3" t="n"/>
      <c r="C83" s="10">
        <f>IF(B83="","",IFERROR(INDEX('Proveedores'!$A$2:$A$101,MATCH(B83,'Proveedores'!$B$2:$B$101,0)),""))</f>
        <v/>
      </c>
      <c r="D83" s="10">
        <f>IF(B83="","",IFERROR(VLOOKUP(B83,'Proveedores'!$B$2:$J$101,2,FALSE),""))</f>
        <v/>
      </c>
      <c r="E83" s="4" t="n"/>
      <c r="F83" s="4" t="n"/>
      <c r="G83" s="3" t="n"/>
      <c r="H83" s="4" t="n"/>
      <c r="I83" s="5" t="n"/>
      <c r="J83" s="5" t="n"/>
      <c r="K83" s="6" t="n"/>
      <c r="L83" s="7" t="n"/>
      <c r="M83" s="11">
        <f>IF(OR(K83="",L83=""),"",K83*(1+L83))</f>
        <v/>
      </c>
      <c r="N83" s="6" t="n"/>
      <c r="O83" s="11">
        <f>IF(OR(K83="",N83=""),"",N83-K83)</f>
        <v/>
      </c>
      <c r="P83" s="12">
        <f>IF(O83="","",IFERROR(O83/K83,0))</f>
        <v/>
      </c>
      <c r="Q83" s="10">
        <f>IF(P83="","",IF(P83&gt;0.05,"Revisar al alza",IF(P83&lt;-0.05,"Precio favorable","En objetivo")))</f>
        <v/>
      </c>
      <c r="R83" s="4" t="n"/>
      <c r="S83" s="3" t="n"/>
    </row>
    <row r="84">
      <c r="A84" s="2" t="n"/>
      <c r="B84" s="3" t="n"/>
      <c r="C84" s="2">
        <f>IF(B84="","",IFERROR(INDEX('Proveedores'!$A$2:$A$101,MATCH(B84,'Proveedores'!$B$2:$B$101,0)),""))</f>
        <v/>
      </c>
      <c r="D84" s="2">
        <f>IF(B84="","",IFERROR(VLOOKUP(B84,'Proveedores'!$B$2:$J$101,2,FALSE),""))</f>
        <v/>
      </c>
      <c r="E84" s="4" t="n"/>
      <c r="F84" s="4" t="n"/>
      <c r="G84" s="3" t="n"/>
      <c r="H84" s="4" t="n"/>
      <c r="I84" s="5" t="n"/>
      <c r="J84" s="5" t="n"/>
      <c r="K84" s="6" t="n"/>
      <c r="L84" s="7" t="n"/>
      <c r="M84" s="8">
        <f>IF(OR(K84="",L84=""),"",K84*(1+L84))</f>
        <v/>
      </c>
      <c r="N84" s="6" t="n"/>
      <c r="O84" s="8">
        <f>IF(OR(K84="",N84=""),"",N84-K84)</f>
        <v/>
      </c>
      <c r="P84" s="9">
        <f>IF(O84="","",IFERROR(O84/K84,0))</f>
        <v/>
      </c>
      <c r="Q84" s="2">
        <f>IF(P84="","",IF(P84&gt;0.05,"Revisar al alza",IF(P84&lt;-0.05,"Precio favorable","En objetivo")))</f>
        <v/>
      </c>
      <c r="R84" s="4" t="n"/>
      <c r="S84" s="3" t="n"/>
    </row>
    <row r="85">
      <c r="A85" s="10" t="n"/>
      <c r="B85" s="3" t="n"/>
      <c r="C85" s="10">
        <f>IF(B85="","",IFERROR(INDEX('Proveedores'!$A$2:$A$101,MATCH(B85,'Proveedores'!$B$2:$B$101,0)),""))</f>
        <v/>
      </c>
      <c r="D85" s="10">
        <f>IF(B85="","",IFERROR(VLOOKUP(B85,'Proveedores'!$B$2:$J$101,2,FALSE),""))</f>
        <v/>
      </c>
      <c r="E85" s="4" t="n"/>
      <c r="F85" s="4" t="n"/>
      <c r="G85" s="3" t="n"/>
      <c r="H85" s="4" t="n"/>
      <c r="I85" s="5" t="n"/>
      <c r="J85" s="5" t="n"/>
      <c r="K85" s="6" t="n"/>
      <c r="L85" s="7" t="n"/>
      <c r="M85" s="11">
        <f>IF(OR(K85="",L85=""),"",K85*(1+L85))</f>
        <v/>
      </c>
      <c r="N85" s="6" t="n"/>
      <c r="O85" s="11">
        <f>IF(OR(K85="",N85=""),"",N85-K85)</f>
        <v/>
      </c>
      <c r="P85" s="12">
        <f>IF(O85="","",IFERROR(O85/K85,0))</f>
        <v/>
      </c>
      <c r="Q85" s="10">
        <f>IF(P85="","",IF(P85&gt;0.05,"Revisar al alza",IF(P85&lt;-0.05,"Precio favorable","En objetivo")))</f>
        <v/>
      </c>
      <c r="R85" s="4" t="n"/>
      <c r="S85" s="3" t="n"/>
    </row>
    <row r="86">
      <c r="A86" s="2" t="n"/>
      <c r="B86" s="3" t="n"/>
      <c r="C86" s="2">
        <f>IF(B86="","",IFERROR(INDEX('Proveedores'!$A$2:$A$101,MATCH(B86,'Proveedores'!$B$2:$B$101,0)),""))</f>
        <v/>
      </c>
      <c r="D86" s="2">
        <f>IF(B86="","",IFERROR(VLOOKUP(B86,'Proveedores'!$B$2:$J$101,2,FALSE),""))</f>
        <v/>
      </c>
      <c r="E86" s="4" t="n"/>
      <c r="F86" s="4" t="n"/>
      <c r="G86" s="3" t="n"/>
      <c r="H86" s="4" t="n"/>
      <c r="I86" s="5" t="n"/>
      <c r="J86" s="5" t="n"/>
      <c r="K86" s="6" t="n"/>
      <c r="L86" s="7" t="n"/>
      <c r="M86" s="8">
        <f>IF(OR(K86="",L86=""),"",K86*(1+L86))</f>
        <v/>
      </c>
      <c r="N86" s="6" t="n"/>
      <c r="O86" s="8">
        <f>IF(OR(K86="",N86=""),"",N86-K86)</f>
        <v/>
      </c>
      <c r="P86" s="9">
        <f>IF(O86="","",IFERROR(O86/K86,0))</f>
        <v/>
      </c>
      <c r="Q86" s="2">
        <f>IF(P86="","",IF(P86&gt;0.05,"Revisar al alza",IF(P86&lt;-0.05,"Precio favorable","En objetivo")))</f>
        <v/>
      </c>
      <c r="R86" s="4" t="n"/>
      <c r="S86" s="3" t="n"/>
    </row>
    <row r="87">
      <c r="A87" s="10" t="n"/>
      <c r="B87" s="3" t="n"/>
      <c r="C87" s="10">
        <f>IF(B87="","",IFERROR(INDEX('Proveedores'!$A$2:$A$101,MATCH(B87,'Proveedores'!$B$2:$B$101,0)),""))</f>
        <v/>
      </c>
      <c r="D87" s="10">
        <f>IF(B87="","",IFERROR(VLOOKUP(B87,'Proveedores'!$B$2:$J$101,2,FALSE),""))</f>
        <v/>
      </c>
      <c r="E87" s="4" t="n"/>
      <c r="F87" s="4" t="n"/>
      <c r="G87" s="3" t="n"/>
      <c r="H87" s="4" t="n"/>
      <c r="I87" s="5" t="n"/>
      <c r="J87" s="5" t="n"/>
      <c r="K87" s="6" t="n"/>
      <c r="L87" s="7" t="n"/>
      <c r="M87" s="11">
        <f>IF(OR(K87="",L87=""),"",K87*(1+L87))</f>
        <v/>
      </c>
      <c r="N87" s="6" t="n"/>
      <c r="O87" s="11">
        <f>IF(OR(K87="",N87=""),"",N87-K87)</f>
        <v/>
      </c>
      <c r="P87" s="12">
        <f>IF(O87="","",IFERROR(O87/K87,0))</f>
        <v/>
      </c>
      <c r="Q87" s="10">
        <f>IF(P87="","",IF(P87&gt;0.05,"Revisar al alza",IF(P87&lt;-0.05,"Precio favorable","En objetivo")))</f>
        <v/>
      </c>
      <c r="R87" s="4" t="n"/>
      <c r="S87" s="3" t="n"/>
    </row>
    <row r="88">
      <c r="A88" s="2" t="n"/>
      <c r="B88" s="3" t="n"/>
      <c r="C88" s="2">
        <f>IF(B88="","",IFERROR(INDEX('Proveedores'!$A$2:$A$101,MATCH(B88,'Proveedores'!$B$2:$B$101,0)),""))</f>
        <v/>
      </c>
      <c r="D88" s="2">
        <f>IF(B88="","",IFERROR(VLOOKUP(B88,'Proveedores'!$B$2:$J$101,2,FALSE),""))</f>
        <v/>
      </c>
      <c r="E88" s="4" t="n"/>
      <c r="F88" s="4" t="n"/>
      <c r="G88" s="3" t="n"/>
      <c r="H88" s="4" t="n"/>
      <c r="I88" s="5" t="n"/>
      <c r="J88" s="5" t="n"/>
      <c r="K88" s="6" t="n"/>
      <c r="L88" s="7" t="n"/>
      <c r="M88" s="8">
        <f>IF(OR(K88="",L88=""),"",K88*(1+L88))</f>
        <v/>
      </c>
      <c r="N88" s="6" t="n"/>
      <c r="O88" s="8">
        <f>IF(OR(K88="",N88=""),"",N88-K88)</f>
        <v/>
      </c>
      <c r="P88" s="9">
        <f>IF(O88="","",IFERROR(O88/K88,0))</f>
        <v/>
      </c>
      <c r="Q88" s="2">
        <f>IF(P88="","",IF(P88&gt;0.05,"Revisar al alza",IF(P88&lt;-0.05,"Precio favorable","En objetivo")))</f>
        <v/>
      </c>
      <c r="R88" s="4" t="n"/>
      <c r="S88" s="3" t="n"/>
    </row>
    <row r="89">
      <c r="A89" s="10" t="n"/>
      <c r="B89" s="3" t="n"/>
      <c r="C89" s="10">
        <f>IF(B89="","",IFERROR(INDEX('Proveedores'!$A$2:$A$101,MATCH(B89,'Proveedores'!$B$2:$B$101,0)),""))</f>
        <v/>
      </c>
      <c r="D89" s="10">
        <f>IF(B89="","",IFERROR(VLOOKUP(B89,'Proveedores'!$B$2:$J$101,2,FALSE),""))</f>
        <v/>
      </c>
      <c r="E89" s="4" t="n"/>
      <c r="F89" s="4" t="n"/>
      <c r="G89" s="3" t="n"/>
      <c r="H89" s="4" t="n"/>
      <c r="I89" s="5" t="n"/>
      <c r="J89" s="5" t="n"/>
      <c r="K89" s="6" t="n"/>
      <c r="L89" s="7" t="n"/>
      <c r="M89" s="11">
        <f>IF(OR(K89="",L89=""),"",K89*(1+L89))</f>
        <v/>
      </c>
      <c r="N89" s="6" t="n"/>
      <c r="O89" s="11">
        <f>IF(OR(K89="",N89=""),"",N89-K89)</f>
        <v/>
      </c>
      <c r="P89" s="12">
        <f>IF(O89="","",IFERROR(O89/K89,0))</f>
        <v/>
      </c>
      <c r="Q89" s="10">
        <f>IF(P89="","",IF(P89&gt;0.05,"Revisar al alza",IF(P89&lt;-0.05,"Precio favorable","En objetivo")))</f>
        <v/>
      </c>
      <c r="R89" s="4" t="n"/>
      <c r="S89" s="3" t="n"/>
    </row>
    <row r="90">
      <c r="A90" s="2" t="n"/>
      <c r="B90" s="3" t="n"/>
      <c r="C90" s="2">
        <f>IF(B90="","",IFERROR(INDEX('Proveedores'!$A$2:$A$101,MATCH(B90,'Proveedores'!$B$2:$B$101,0)),""))</f>
        <v/>
      </c>
      <c r="D90" s="2">
        <f>IF(B90="","",IFERROR(VLOOKUP(B90,'Proveedores'!$B$2:$J$101,2,FALSE),""))</f>
        <v/>
      </c>
      <c r="E90" s="4" t="n"/>
      <c r="F90" s="4" t="n"/>
      <c r="G90" s="3" t="n"/>
      <c r="H90" s="4" t="n"/>
      <c r="I90" s="5" t="n"/>
      <c r="J90" s="5" t="n"/>
      <c r="K90" s="6" t="n"/>
      <c r="L90" s="7" t="n"/>
      <c r="M90" s="8">
        <f>IF(OR(K90="",L90=""),"",K90*(1+L90))</f>
        <v/>
      </c>
      <c r="N90" s="6" t="n"/>
      <c r="O90" s="8">
        <f>IF(OR(K90="",N90=""),"",N90-K90)</f>
        <v/>
      </c>
      <c r="P90" s="9">
        <f>IF(O90="","",IFERROR(O90/K90,0))</f>
        <v/>
      </c>
      <c r="Q90" s="2">
        <f>IF(P90="","",IF(P90&gt;0.05,"Revisar al alza",IF(P90&lt;-0.05,"Precio favorable","En objetivo")))</f>
        <v/>
      </c>
      <c r="R90" s="4" t="n"/>
      <c r="S90" s="3" t="n"/>
    </row>
    <row r="91">
      <c r="A91" s="10" t="n"/>
      <c r="B91" s="3" t="n"/>
      <c r="C91" s="10">
        <f>IF(B91="","",IFERROR(INDEX('Proveedores'!$A$2:$A$101,MATCH(B91,'Proveedores'!$B$2:$B$101,0)),""))</f>
        <v/>
      </c>
      <c r="D91" s="10">
        <f>IF(B91="","",IFERROR(VLOOKUP(B91,'Proveedores'!$B$2:$J$101,2,FALSE),""))</f>
        <v/>
      </c>
      <c r="E91" s="4" t="n"/>
      <c r="F91" s="4" t="n"/>
      <c r="G91" s="3" t="n"/>
      <c r="H91" s="4" t="n"/>
      <c r="I91" s="5" t="n"/>
      <c r="J91" s="5" t="n"/>
      <c r="K91" s="6" t="n"/>
      <c r="L91" s="7" t="n"/>
      <c r="M91" s="11">
        <f>IF(OR(K91="",L91=""),"",K91*(1+L91))</f>
        <v/>
      </c>
      <c r="N91" s="6" t="n"/>
      <c r="O91" s="11">
        <f>IF(OR(K91="",N91=""),"",N91-K91)</f>
        <v/>
      </c>
      <c r="P91" s="12">
        <f>IF(O91="","",IFERROR(O91/K91,0))</f>
        <v/>
      </c>
      <c r="Q91" s="10">
        <f>IF(P91="","",IF(P91&gt;0.05,"Revisar al alza",IF(P91&lt;-0.05,"Precio favorable","En objetivo")))</f>
        <v/>
      </c>
      <c r="R91" s="4" t="n"/>
      <c r="S91" s="3" t="n"/>
    </row>
    <row r="92">
      <c r="A92" s="2" t="n"/>
      <c r="B92" s="3" t="n"/>
      <c r="C92" s="2">
        <f>IF(B92="","",IFERROR(INDEX('Proveedores'!$A$2:$A$101,MATCH(B92,'Proveedores'!$B$2:$B$101,0)),""))</f>
        <v/>
      </c>
      <c r="D92" s="2">
        <f>IF(B92="","",IFERROR(VLOOKUP(B92,'Proveedores'!$B$2:$J$101,2,FALSE),""))</f>
        <v/>
      </c>
      <c r="E92" s="4" t="n"/>
      <c r="F92" s="4" t="n"/>
      <c r="G92" s="3" t="n"/>
      <c r="H92" s="4" t="n"/>
      <c r="I92" s="5" t="n"/>
      <c r="J92" s="5" t="n"/>
      <c r="K92" s="6" t="n"/>
      <c r="L92" s="7" t="n"/>
      <c r="M92" s="8">
        <f>IF(OR(K92="",L92=""),"",K92*(1+L92))</f>
        <v/>
      </c>
      <c r="N92" s="6" t="n"/>
      <c r="O92" s="8">
        <f>IF(OR(K92="",N92=""),"",N92-K92)</f>
        <v/>
      </c>
      <c r="P92" s="9">
        <f>IF(O92="","",IFERROR(O92/K92,0))</f>
        <v/>
      </c>
      <c r="Q92" s="2">
        <f>IF(P92="","",IF(P92&gt;0.05,"Revisar al alza",IF(P92&lt;-0.05,"Precio favorable","En objetivo")))</f>
        <v/>
      </c>
      <c r="R92" s="4" t="n"/>
      <c r="S92" s="3" t="n"/>
    </row>
    <row r="93">
      <c r="A93" s="10" t="n"/>
      <c r="B93" s="3" t="n"/>
      <c r="C93" s="10">
        <f>IF(B93="","",IFERROR(INDEX('Proveedores'!$A$2:$A$101,MATCH(B93,'Proveedores'!$B$2:$B$101,0)),""))</f>
        <v/>
      </c>
      <c r="D93" s="10">
        <f>IF(B93="","",IFERROR(VLOOKUP(B93,'Proveedores'!$B$2:$J$101,2,FALSE),""))</f>
        <v/>
      </c>
      <c r="E93" s="4" t="n"/>
      <c r="F93" s="4" t="n"/>
      <c r="G93" s="3" t="n"/>
      <c r="H93" s="4" t="n"/>
      <c r="I93" s="5" t="n"/>
      <c r="J93" s="5" t="n"/>
      <c r="K93" s="6" t="n"/>
      <c r="L93" s="7" t="n"/>
      <c r="M93" s="11">
        <f>IF(OR(K93="",L93=""),"",K93*(1+L93))</f>
        <v/>
      </c>
      <c r="N93" s="6" t="n"/>
      <c r="O93" s="11">
        <f>IF(OR(K93="",N93=""),"",N93-K93)</f>
        <v/>
      </c>
      <c r="P93" s="12">
        <f>IF(O93="","",IFERROR(O93/K93,0))</f>
        <v/>
      </c>
      <c r="Q93" s="10">
        <f>IF(P93="","",IF(P93&gt;0.05,"Revisar al alza",IF(P93&lt;-0.05,"Precio favorable","En objetivo")))</f>
        <v/>
      </c>
      <c r="R93" s="4" t="n"/>
      <c r="S93" s="3" t="n"/>
    </row>
    <row r="94">
      <c r="A94" s="2" t="n"/>
      <c r="B94" s="3" t="n"/>
      <c r="C94" s="2">
        <f>IF(B94="","",IFERROR(INDEX('Proveedores'!$A$2:$A$101,MATCH(B94,'Proveedores'!$B$2:$B$101,0)),""))</f>
        <v/>
      </c>
      <c r="D94" s="2">
        <f>IF(B94="","",IFERROR(VLOOKUP(B94,'Proveedores'!$B$2:$J$101,2,FALSE),""))</f>
        <v/>
      </c>
      <c r="E94" s="4" t="n"/>
      <c r="F94" s="4" t="n"/>
      <c r="G94" s="3" t="n"/>
      <c r="H94" s="4" t="n"/>
      <c r="I94" s="5" t="n"/>
      <c r="J94" s="5" t="n"/>
      <c r="K94" s="6" t="n"/>
      <c r="L94" s="7" t="n"/>
      <c r="M94" s="8">
        <f>IF(OR(K94="",L94=""),"",K94*(1+L94))</f>
        <v/>
      </c>
      <c r="N94" s="6" t="n"/>
      <c r="O94" s="8">
        <f>IF(OR(K94="",N94=""),"",N94-K94)</f>
        <v/>
      </c>
      <c r="P94" s="9">
        <f>IF(O94="","",IFERROR(O94/K94,0))</f>
        <v/>
      </c>
      <c r="Q94" s="2">
        <f>IF(P94="","",IF(P94&gt;0.05,"Revisar al alza",IF(P94&lt;-0.05,"Precio favorable","En objetivo")))</f>
        <v/>
      </c>
      <c r="R94" s="4" t="n"/>
      <c r="S94" s="3" t="n"/>
    </row>
    <row r="95">
      <c r="A95" s="10" t="n"/>
      <c r="B95" s="3" t="n"/>
      <c r="C95" s="10">
        <f>IF(B95="","",IFERROR(INDEX('Proveedores'!$A$2:$A$101,MATCH(B95,'Proveedores'!$B$2:$B$101,0)),""))</f>
        <v/>
      </c>
      <c r="D95" s="10">
        <f>IF(B95="","",IFERROR(VLOOKUP(B95,'Proveedores'!$B$2:$J$101,2,FALSE),""))</f>
        <v/>
      </c>
      <c r="E95" s="4" t="n"/>
      <c r="F95" s="4" t="n"/>
      <c r="G95" s="3" t="n"/>
      <c r="H95" s="4" t="n"/>
      <c r="I95" s="5" t="n"/>
      <c r="J95" s="5" t="n"/>
      <c r="K95" s="6" t="n"/>
      <c r="L95" s="7" t="n"/>
      <c r="M95" s="11">
        <f>IF(OR(K95="",L95=""),"",K95*(1+L95))</f>
        <v/>
      </c>
      <c r="N95" s="6" t="n"/>
      <c r="O95" s="11">
        <f>IF(OR(K95="",N95=""),"",N95-K95)</f>
        <v/>
      </c>
      <c r="P95" s="12">
        <f>IF(O95="","",IFERROR(O95/K95,0))</f>
        <v/>
      </c>
      <c r="Q95" s="10">
        <f>IF(P95="","",IF(P95&gt;0.05,"Revisar al alza",IF(P95&lt;-0.05,"Precio favorable","En objetivo")))</f>
        <v/>
      </c>
      <c r="R95" s="4" t="n"/>
      <c r="S95" s="3" t="n"/>
    </row>
    <row r="96">
      <c r="A96" s="2" t="n"/>
      <c r="B96" s="3" t="n"/>
      <c r="C96" s="2">
        <f>IF(B96="","",IFERROR(INDEX('Proveedores'!$A$2:$A$101,MATCH(B96,'Proveedores'!$B$2:$B$101,0)),""))</f>
        <v/>
      </c>
      <c r="D96" s="2">
        <f>IF(B96="","",IFERROR(VLOOKUP(B96,'Proveedores'!$B$2:$J$101,2,FALSE),""))</f>
        <v/>
      </c>
      <c r="E96" s="4" t="n"/>
      <c r="F96" s="4" t="n"/>
      <c r="G96" s="3" t="n"/>
      <c r="H96" s="4" t="n"/>
      <c r="I96" s="5" t="n"/>
      <c r="J96" s="5" t="n"/>
      <c r="K96" s="6" t="n"/>
      <c r="L96" s="7" t="n"/>
      <c r="M96" s="8">
        <f>IF(OR(K96="",L96=""),"",K96*(1+L96))</f>
        <v/>
      </c>
      <c r="N96" s="6" t="n"/>
      <c r="O96" s="8">
        <f>IF(OR(K96="",N96=""),"",N96-K96)</f>
        <v/>
      </c>
      <c r="P96" s="9">
        <f>IF(O96="","",IFERROR(O96/K96,0))</f>
        <v/>
      </c>
      <c r="Q96" s="2">
        <f>IF(P96="","",IF(P96&gt;0.05,"Revisar al alza",IF(P96&lt;-0.05,"Precio favorable","En objetivo")))</f>
        <v/>
      </c>
      <c r="R96" s="4" t="n"/>
      <c r="S96" s="3" t="n"/>
    </row>
    <row r="97">
      <c r="A97" s="10" t="n"/>
      <c r="B97" s="3" t="n"/>
      <c r="C97" s="10">
        <f>IF(B97="","",IFERROR(INDEX('Proveedores'!$A$2:$A$101,MATCH(B97,'Proveedores'!$B$2:$B$101,0)),""))</f>
        <v/>
      </c>
      <c r="D97" s="10">
        <f>IF(B97="","",IFERROR(VLOOKUP(B97,'Proveedores'!$B$2:$J$101,2,FALSE),""))</f>
        <v/>
      </c>
      <c r="E97" s="4" t="n"/>
      <c r="F97" s="4" t="n"/>
      <c r="G97" s="3" t="n"/>
      <c r="H97" s="4" t="n"/>
      <c r="I97" s="5" t="n"/>
      <c r="J97" s="5" t="n"/>
      <c r="K97" s="6" t="n"/>
      <c r="L97" s="7" t="n"/>
      <c r="M97" s="11">
        <f>IF(OR(K97="",L97=""),"",K97*(1+L97))</f>
        <v/>
      </c>
      <c r="N97" s="6" t="n"/>
      <c r="O97" s="11">
        <f>IF(OR(K97="",N97=""),"",N97-K97)</f>
        <v/>
      </c>
      <c r="P97" s="12">
        <f>IF(O97="","",IFERROR(O97/K97,0))</f>
        <v/>
      </c>
      <c r="Q97" s="10">
        <f>IF(P97="","",IF(P97&gt;0.05,"Revisar al alza",IF(P97&lt;-0.05,"Precio favorable","En objetivo")))</f>
        <v/>
      </c>
      <c r="R97" s="4" t="n"/>
      <c r="S97" s="3" t="n"/>
    </row>
    <row r="98">
      <c r="A98" s="2" t="n"/>
      <c r="B98" s="3" t="n"/>
      <c r="C98" s="2">
        <f>IF(B98="","",IFERROR(INDEX('Proveedores'!$A$2:$A$101,MATCH(B98,'Proveedores'!$B$2:$B$101,0)),""))</f>
        <v/>
      </c>
      <c r="D98" s="2">
        <f>IF(B98="","",IFERROR(VLOOKUP(B98,'Proveedores'!$B$2:$J$101,2,FALSE),""))</f>
        <v/>
      </c>
      <c r="E98" s="4" t="n"/>
      <c r="F98" s="4" t="n"/>
      <c r="G98" s="3" t="n"/>
      <c r="H98" s="4" t="n"/>
      <c r="I98" s="5" t="n"/>
      <c r="J98" s="5" t="n"/>
      <c r="K98" s="6" t="n"/>
      <c r="L98" s="7" t="n"/>
      <c r="M98" s="8">
        <f>IF(OR(K98="",L98=""),"",K98*(1+L98))</f>
        <v/>
      </c>
      <c r="N98" s="6" t="n"/>
      <c r="O98" s="8">
        <f>IF(OR(K98="",N98=""),"",N98-K98)</f>
        <v/>
      </c>
      <c r="P98" s="9">
        <f>IF(O98="","",IFERROR(O98/K98,0))</f>
        <v/>
      </c>
      <c r="Q98" s="2">
        <f>IF(P98="","",IF(P98&gt;0.05,"Revisar al alza",IF(P98&lt;-0.05,"Precio favorable","En objetivo")))</f>
        <v/>
      </c>
      <c r="R98" s="4" t="n"/>
      <c r="S98" s="3" t="n"/>
    </row>
    <row r="99">
      <c r="A99" s="10" t="n"/>
      <c r="B99" s="3" t="n"/>
      <c r="C99" s="10">
        <f>IF(B99="","",IFERROR(INDEX('Proveedores'!$A$2:$A$101,MATCH(B99,'Proveedores'!$B$2:$B$101,0)),""))</f>
        <v/>
      </c>
      <c r="D99" s="10">
        <f>IF(B99="","",IFERROR(VLOOKUP(B99,'Proveedores'!$B$2:$J$101,2,FALSE),""))</f>
        <v/>
      </c>
      <c r="E99" s="4" t="n"/>
      <c r="F99" s="4" t="n"/>
      <c r="G99" s="3" t="n"/>
      <c r="H99" s="4" t="n"/>
      <c r="I99" s="5" t="n"/>
      <c r="J99" s="5" t="n"/>
      <c r="K99" s="6" t="n"/>
      <c r="L99" s="7" t="n"/>
      <c r="M99" s="11">
        <f>IF(OR(K99="",L99=""),"",K99*(1+L99))</f>
        <v/>
      </c>
      <c r="N99" s="6" t="n"/>
      <c r="O99" s="11">
        <f>IF(OR(K99="",N99=""),"",N99-K99)</f>
        <v/>
      </c>
      <c r="P99" s="12">
        <f>IF(O99="","",IFERROR(O99/K99,0))</f>
        <v/>
      </c>
      <c r="Q99" s="10">
        <f>IF(P99="","",IF(P99&gt;0.05,"Revisar al alza",IF(P99&lt;-0.05,"Precio favorable","En objetivo")))</f>
        <v/>
      </c>
      <c r="R99" s="4" t="n"/>
      <c r="S99" s="3" t="n"/>
    </row>
    <row r="100">
      <c r="A100" s="2" t="n"/>
      <c r="B100" s="3" t="n"/>
      <c r="C100" s="2">
        <f>IF(B100="","",IFERROR(INDEX('Proveedores'!$A$2:$A$101,MATCH(B100,'Proveedores'!$B$2:$B$101,0)),""))</f>
        <v/>
      </c>
      <c r="D100" s="2">
        <f>IF(B100="","",IFERROR(VLOOKUP(B100,'Proveedores'!$B$2:$J$101,2,FALSE),""))</f>
        <v/>
      </c>
      <c r="E100" s="4" t="n"/>
      <c r="F100" s="4" t="n"/>
      <c r="G100" s="3" t="n"/>
      <c r="H100" s="4" t="n"/>
      <c r="I100" s="5" t="n"/>
      <c r="J100" s="5" t="n"/>
      <c r="K100" s="6" t="n"/>
      <c r="L100" s="7" t="n"/>
      <c r="M100" s="8">
        <f>IF(OR(K100="",L100=""),"",K100*(1+L100))</f>
        <v/>
      </c>
      <c r="N100" s="6" t="n"/>
      <c r="O100" s="8">
        <f>IF(OR(K100="",N100=""),"",N100-K100)</f>
        <v/>
      </c>
      <c r="P100" s="9">
        <f>IF(O100="","",IFERROR(O100/K100,0))</f>
        <v/>
      </c>
      <c r="Q100" s="2">
        <f>IF(P100="","",IF(P100&gt;0.05,"Revisar al alza",IF(P100&lt;-0.05,"Precio favorable","En objetivo")))</f>
        <v/>
      </c>
      <c r="R100" s="4" t="n"/>
      <c r="S100" s="3" t="n"/>
    </row>
    <row r="101">
      <c r="A101" s="10" t="n"/>
      <c r="B101" s="3" t="n"/>
      <c r="C101" s="10">
        <f>IF(B101="","",IFERROR(INDEX('Proveedores'!$A$2:$A$101,MATCH(B101,'Proveedores'!$B$2:$B$101,0)),""))</f>
        <v/>
      </c>
      <c r="D101" s="10">
        <f>IF(B101="","",IFERROR(VLOOKUP(B101,'Proveedores'!$B$2:$J$101,2,FALSE),""))</f>
        <v/>
      </c>
      <c r="E101" s="4" t="n"/>
      <c r="F101" s="4" t="n"/>
      <c r="G101" s="3" t="n"/>
      <c r="H101" s="4" t="n"/>
      <c r="I101" s="5" t="n"/>
      <c r="J101" s="5" t="n"/>
      <c r="K101" s="6" t="n"/>
      <c r="L101" s="7" t="n"/>
      <c r="M101" s="11">
        <f>IF(OR(K101="",L101=""),"",K101*(1+L101))</f>
        <v/>
      </c>
      <c r="N101" s="6" t="n"/>
      <c r="O101" s="11">
        <f>IF(OR(K101="",N101=""),"",N101-K101)</f>
        <v/>
      </c>
      <c r="P101" s="12">
        <f>IF(O101="","",IFERROR(O101/K101,0))</f>
        <v/>
      </c>
      <c r="Q101" s="10">
        <f>IF(P101="","",IF(P101&gt;0.05,"Revisar al alza",IF(P101&lt;-0.05,"Precio favorable","En objetivo")))</f>
        <v/>
      </c>
      <c r="R101" s="4" t="n"/>
      <c r="S101" s="3" t="n"/>
    </row>
  </sheetData>
  <autoFilter ref="A1:S101"/>
  <conditionalFormatting sqref="P2:P101">
    <cfRule type="cellIs" priority="1" operator="greaterThan" dxfId="0">
      <formula>0.05</formula>
    </cfRule>
    <cfRule type="cellIs" priority="2" operator="lessThan" dxfId="1">
      <formula>-0.05</formula>
    </cfRule>
  </conditionalFormatting>
  <conditionalFormatting sqref="Q2:Q101">
    <cfRule type="expression" priority="3" dxfId="0">
      <formula>$Q2="Revisar al alza"</formula>
    </cfRule>
  </conditionalFormatting>
  <conditionalFormatting sqref="J2:J101">
    <cfRule type="expression" priority="4" dxfId="2">
      <formula>AND($J2&lt;&gt;"",$J2&lt;=TODAY()+30)</formula>
    </cfRule>
  </conditionalFormatting>
  <dataValidations count="6">
    <dataValidation sqref="B2:B101" showErrorMessage="1" showInputMessage="1" allowBlank="1" type="list">
      <formula1>'Proveedores'!$B$2:$B$101</formula1>
    </dataValidation>
    <dataValidation sqref="E2:E101" showErrorMessage="1" showInputMessage="1" allowBlank="1" type="list">
      <formula1>"Alimentación,Embalaje,Limpieza,Oficina,Protección,Logística,Equipamiento"</formula1>
    </dataValidation>
    <dataValidation sqref="H2:H101" showErrorMessage="1" showInputMessage="1" allowBlank="1" type="list">
      <formula1>"Bolsa,Saco,Botella,Unidad,Caja,Garrafa,Palé"</formula1>
    </dataValidation>
    <dataValidation sqref="I2:J101" showErrorMessage="1" showInputMessage="1" allowBlank="1" type="date" operator="between">
      <formula1>1</formula1>
      <formula2>73050</formula2>
    </dataValidation>
    <dataValidation sqref="L2:L101" showErrorMessage="1" showInputMessage="1" allowBlank="1" type="list">
      <formula1>"4%,10%,21%"</formula1>
    </dataValidation>
    <dataValidation sqref="R2:R101" showErrorMessage="1" showInputMessage="1" allowBlank="1" type="list">
      <formula1>"Lucía Martín,Martín López,Sofía Ruiz,Hugo Sánchez,Marta Gil,Pablo Navarro,Carmen Díaz,Javier Torres"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3" customWidth="1" min="2" max="2"/>
    <col width="16" customWidth="1" min="3" max="3"/>
    <col width="23" customWidth="1" min="4" max="4"/>
    <col width="32" customWidth="1" min="5" max="5"/>
    <col width="16" customWidth="1" min="6" max="6"/>
    <col width="23" customWidth="1" min="7" max="7"/>
    <col width="18" customWidth="1" min="8" max="8"/>
    <col width="12" customWidth="1" min="9" max="9"/>
    <col width="23" customWidth="1" min="10" max="10"/>
  </cols>
  <sheetData>
    <row r="1" ht="30" customHeight="1">
      <c r="A1" s="1" t="inlineStr">
        <is>
          <t>CIF/NIF</t>
        </is>
      </c>
      <c r="B1" s="1" t="inlineStr">
        <is>
          <t>Proveedor</t>
        </is>
      </c>
      <c r="C1" s="1" t="inlineStr">
        <is>
          <t>Ciudad</t>
        </is>
      </c>
      <c r="D1" s="1" t="inlineStr">
        <is>
          <t>Persona de contacto</t>
        </is>
      </c>
      <c r="E1" s="1" t="inlineStr">
        <is>
          <t>Email</t>
        </is>
      </c>
      <c r="F1" s="1" t="inlineStr">
        <is>
          <t>Teléfono</t>
        </is>
      </c>
      <c r="G1" s="1" t="inlineStr">
        <is>
          <t>Condiciones de pago</t>
        </is>
      </c>
      <c r="H1" s="1" t="inlineStr">
        <is>
          <t>Días de entrega</t>
        </is>
      </c>
      <c r="I1" s="1" t="inlineStr">
        <is>
          <t>Activo</t>
        </is>
      </c>
      <c r="J1" s="1" t="inlineStr">
        <is>
          <t>Nº de precios pactados</t>
        </is>
      </c>
    </row>
    <row r="2">
      <c r="A2" s="4" t="inlineStr">
        <is>
          <t>B-87452136</t>
        </is>
      </c>
      <c r="B2" s="3" t="inlineStr">
        <is>
          <t>Distribuciones Iberia S.L.</t>
        </is>
      </c>
      <c r="C2" s="4" t="inlineStr">
        <is>
          <t>Madrid</t>
        </is>
      </c>
      <c r="D2" s="3" t="inlineStr">
        <is>
          <t>Javier Moreno</t>
        </is>
      </c>
      <c r="E2" s="3" t="inlineStr">
        <is>
          <t>javier.moreno@iberiadistribuciones.es</t>
        </is>
      </c>
      <c r="F2" s="4" t="inlineStr">
        <is>
          <t>910 245 618</t>
        </is>
      </c>
      <c r="G2" s="3" t="inlineStr">
        <is>
          <t>30 días fecha factura</t>
        </is>
      </c>
      <c r="H2" s="13" t="n">
        <v>3</v>
      </c>
      <c r="I2" s="4" t="inlineStr">
        <is>
          <t>Sí</t>
        </is>
      </c>
      <c r="J2" s="14">
        <f>IF(B2="","",COUNTIF('Precios pactados'!$B$2:$B$101,B2))</f>
        <v/>
      </c>
    </row>
    <row r="3">
      <c r="A3" s="4" t="inlineStr">
        <is>
          <t>B-46219875</t>
        </is>
      </c>
      <c r="B3" s="3" t="inlineStr">
        <is>
          <t>Suministros Levante S.L.</t>
        </is>
      </c>
      <c r="C3" s="4" t="inlineStr">
        <is>
          <t>Valencia</t>
        </is>
      </c>
      <c r="D3" s="3" t="inlineStr">
        <is>
          <t>Elena Vidal</t>
        </is>
      </c>
      <c r="E3" s="3" t="inlineStr">
        <is>
          <t>elena.vidal@suministroslevante.es</t>
        </is>
      </c>
      <c r="F3" s="4" t="inlineStr">
        <is>
          <t>963 518 420</t>
        </is>
      </c>
      <c r="G3" s="3" t="inlineStr">
        <is>
          <t>30 días fecha factura</t>
        </is>
      </c>
      <c r="H3" s="13" t="n">
        <v>4</v>
      </c>
      <c r="I3" s="4" t="inlineStr">
        <is>
          <t>Sí</t>
        </is>
      </c>
      <c r="J3" s="15">
        <f>IF(B3="","",COUNTIF('Precios pactados'!$B$2:$B$101,B3))</f>
        <v/>
      </c>
    </row>
    <row r="4">
      <c r="A4" s="4" t="inlineStr">
        <is>
          <t>B-31875426</t>
        </is>
      </c>
      <c r="B4" s="3" t="inlineStr">
        <is>
          <t>Alimentación Mediterránea S.L.</t>
        </is>
      </c>
      <c r="C4" s="4" t="inlineStr">
        <is>
          <t>Barcelona</t>
        </is>
      </c>
      <c r="D4" s="3" t="inlineStr">
        <is>
          <t>Marc Ferrer</t>
        </is>
      </c>
      <c r="E4" s="3" t="inlineStr">
        <is>
          <t>marc.ferrer@alimentacionmediterranea.es</t>
        </is>
      </c>
      <c r="F4" s="4" t="inlineStr">
        <is>
          <t>932 714 085</t>
        </is>
      </c>
      <c r="G4" s="3" t="inlineStr">
        <is>
          <t>30 días fecha factura</t>
        </is>
      </c>
      <c r="H4" s="13" t="n">
        <v>2</v>
      </c>
      <c r="I4" s="4" t="inlineStr">
        <is>
          <t>Sí</t>
        </is>
      </c>
      <c r="J4" s="14">
        <f>IF(B4="","",COUNTIF('Precios pactados'!$B$2:$B$101,B4))</f>
        <v/>
      </c>
    </row>
    <row r="5">
      <c r="A5" s="4" t="inlineStr">
        <is>
          <t>B-72941658</t>
        </is>
      </c>
      <c r="B5" s="3" t="inlineStr">
        <is>
          <t>Envases del Sur S.L.</t>
        </is>
      </c>
      <c r="C5" s="4" t="inlineStr">
        <is>
          <t>Sevilla</t>
        </is>
      </c>
      <c r="D5" s="3" t="inlineStr">
        <is>
          <t>Carmen Rojas</t>
        </is>
      </c>
      <c r="E5" s="3" t="inlineStr">
        <is>
          <t>carmen.rojas@envasesdelsur.es</t>
        </is>
      </c>
      <c r="F5" s="4" t="inlineStr">
        <is>
          <t>954 286 714</t>
        </is>
      </c>
      <c r="G5" s="3" t="inlineStr">
        <is>
          <t>60 días fecha factura</t>
        </is>
      </c>
      <c r="H5" s="13" t="n">
        <v>5</v>
      </c>
      <c r="I5" s="4" t="inlineStr">
        <is>
          <t>Sí</t>
        </is>
      </c>
      <c r="J5" s="15">
        <f>IF(B5="","",COUNTIF('Precios pactados'!$B$2:$B$101,B5))</f>
        <v/>
      </c>
    </row>
    <row r="6">
      <c r="A6" s="4" t="inlineStr">
        <is>
          <t>A-50381724</t>
        </is>
      </c>
      <c r="B6" s="3" t="inlineStr">
        <is>
          <t>Logística Ebro S.A.</t>
        </is>
      </c>
      <c r="C6" s="4" t="inlineStr">
        <is>
          <t>Zaragoza</t>
        </is>
      </c>
      <c r="D6" s="3" t="inlineStr">
        <is>
          <t>Pablo Martín</t>
        </is>
      </c>
      <c r="E6" s="3" t="inlineStr">
        <is>
          <t>pablo.martin@logisticaebro.es</t>
        </is>
      </c>
      <c r="F6" s="4" t="inlineStr">
        <is>
          <t>976 340 192</t>
        </is>
      </c>
      <c r="G6" s="3" t="inlineStr">
        <is>
          <t>30 días fecha factura</t>
        </is>
      </c>
      <c r="H6" s="13" t="n">
        <v>2</v>
      </c>
      <c r="I6" s="4" t="inlineStr">
        <is>
          <t>Sí</t>
        </is>
      </c>
      <c r="J6" s="14">
        <f>IF(B6="","",COUNTIF('Precios pactados'!$B$2:$B$101,B6))</f>
        <v/>
      </c>
    </row>
    <row r="7">
      <c r="A7" s="4" t="inlineStr">
        <is>
          <t>B-14628957</t>
        </is>
      </c>
      <c r="B7" s="3" t="inlineStr">
        <is>
          <t>Café Málaga S.L.</t>
        </is>
      </c>
      <c r="C7" s="4" t="inlineStr">
        <is>
          <t>Málaga</t>
        </is>
      </c>
      <c r="D7" s="3" t="inlineStr">
        <is>
          <t>Sofía Medina</t>
        </is>
      </c>
      <c r="E7" s="3" t="inlineStr">
        <is>
          <t>sofia.medina@cafemalaga.es</t>
        </is>
      </c>
      <c r="F7" s="4" t="inlineStr">
        <is>
          <t>951 624 380</t>
        </is>
      </c>
      <c r="G7" s="3" t="inlineStr">
        <is>
          <t>30 días fecha factura</t>
        </is>
      </c>
      <c r="H7" s="13" t="n">
        <v>3</v>
      </c>
      <c r="I7" s="4" t="inlineStr">
        <is>
          <t>Sí</t>
        </is>
      </c>
      <c r="J7" s="15">
        <f>IF(B7="","",COUNTIF('Precios pactados'!$B$2:$B$101,B7))</f>
        <v/>
      </c>
    </row>
    <row r="8">
      <c r="A8" s="4" t="inlineStr">
        <is>
          <t>B-95721384</t>
        </is>
      </c>
      <c r="B8" s="3" t="inlineStr">
        <is>
          <t>Norte Equipamientos S.L.</t>
        </is>
      </c>
      <c r="C8" s="4" t="inlineStr">
        <is>
          <t>Bilbao</t>
        </is>
      </c>
      <c r="D8" s="3" t="inlineStr">
        <is>
          <t>Iker Salazar</t>
        </is>
      </c>
      <c r="E8" s="3" t="inlineStr">
        <is>
          <t>iker.salazar@norteequipamientos.es</t>
        </is>
      </c>
      <c r="F8" s="4" t="inlineStr">
        <is>
          <t>944 127 650</t>
        </is>
      </c>
      <c r="G8" s="3" t="inlineStr">
        <is>
          <t>60 días fecha factura</t>
        </is>
      </c>
      <c r="H8" s="13" t="n">
        <v>7</v>
      </c>
      <c r="I8" s="4" t="inlineStr">
        <is>
          <t>Sí</t>
        </is>
      </c>
      <c r="J8" s="14">
        <f>IF(B8="","",COUNTIF('Precios pactados'!$B$2:$B$101,B8))</f>
        <v/>
      </c>
    </row>
    <row r="9">
      <c r="A9" s="4" t="inlineStr">
        <is>
          <t>B-68453192</t>
        </is>
      </c>
      <c r="B9" s="3" t="inlineStr">
        <is>
          <t>Química Segura S.L.</t>
        </is>
      </c>
      <c r="C9" s="4" t="inlineStr">
        <is>
          <t>Murcia</t>
        </is>
      </c>
      <c r="D9" s="3" t="inlineStr">
        <is>
          <t>Ana Beltrán</t>
        </is>
      </c>
      <c r="E9" s="3" t="inlineStr">
        <is>
          <t>ana.beltran@quimicasegura.es</t>
        </is>
      </c>
      <c r="F9" s="4" t="inlineStr">
        <is>
          <t>968 417 285</t>
        </is>
      </c>
      <c r="G9" s="3" t="inlineStr">
        <is>
          <t>30 días fecha factura</t>
        </is>
      </c>
      <c r="H9" s="13" t="n">
        <v>4</v>
      </c>
      <c r="I9" s="4" t="inlineStr">
        <is>
          <t>Sí</t>
        </is>
      </c>
      <c r="J9" s="15">
        <f>IF(B9="","",COUNTIF('Precios pactados'!$B$2:$B$101,B9))</f>
        <v/>
      </c>
    </row>
    <row r="10">
      <c r="A10" s="4" t="inlineStr">
        <is>
          <t>B-27594613</t>
        </is>
      </c>
      <c r="B10" s="3" t="inlineStr">
        <is>
          <t>Frutas del Turia S.L.</t>
        </is>
      </c>
      <c r="C10" s="4" t="inlineStr">
        <is>
          <t>Alicante</t>
        </is>
      </c>
      <c r="D10" s="3" t="inlineStr">
        <is>
          <t>Vicente Soler</t>
        </is>
      </c>
      <c r="E10" s="3" t="inlineStr">
        <is>
          <t>vicente.soler@frutasdelturia.es</t>
        </is>
      </c>
      <c r="F10" s="4" t="inlineStr">
        <is>
          <t>965 318 472</t>
        </is>
      </c>
      <c r="G10" s="3" t="inlineStr">
        <is>
          <t>15 días fecha factura</t>
        </is>
      </c>
      <c r="H10" s="13" t="n">
        <v>2</v>
      </c>
      <c r="I10" s="4" t="inlineStr">
        <is>
          <t>Sí</t>
        </is>
      </c>
      <c r="J10" s="14">
        <f>IF(B10="","",COUNTIF('Precios pactados'!$B$2:$B$101,B10))</f>
        <v/>
      </c>
    </row>
    <row r="11">
      <c r="A11" s="4" t="inlineStr">
        <is>
          <t>B-83167549</t>
        </is>
      </c>
      <c r="B11" s="3" t="inlineStr">
        <is>
          <t>Papelería Alba S.L.</t>
        </is>
      </c>
      <c r="C11" s="4" t="inlineStr">
        <is>
          <t>Granada</t>
        </is>
      </c>
      <c r="D11" s="3" t="inlineStr">
        <is>
          <t>Laura Campos</t>
        </is>
      </c>
      <c r="E11" s="3" t="inlineStr">
        <is>
          <t>laura.campos@papeleriaalba.es</t>
        </is>
      </c>
      <c r="F11" s="4" t="inlineStr">
        <is>
          <t>958 256 830</t>
        </is>
      </c>
      <c r="G11" s="3" t="inlineStr">
        <is>
          <t>30 días fecha factura</t>
        </is>
      </c>
      <c r="H11" s="13" t="n">
        <v>3</v>
      </c>
      <c r="I11" s="4" t="inlineStr">
        <is>
          <t>Sí</t>
        </is>
      </c>
      <c r="J11" s="15">
        <f>IF(B11="","",COUNTIF('Precios pactados'!$B$2:$B$101,B11))</f>
        <v/>
      </c>
    </row>
    <row r="12">
      <c r="A12" s="4" t="n"/>
      <c r="B12" s="3" t="n"/>
      <c r="C12" s="4" t="n"/>
      <c r="D12" s="3" t="n"/>
      <c r="E12" s="3" t="n"/>
      <c r="F12" s="4" t="n"/>
      <c r="G12" s="3" t="n"/>
      <c r="H12" s="13" t="n"/>
      <c r="I12" s="4" t="n"/>
      <c r="J12" s="14">
        <f>IF(B12="","",COUNTIF('Precios pactados'!$B$2:$B$101,B12))</f>
        <v/>
      </c>
    </row>
    <row r="13">
      <c r="A13" s="4" t="n"/>
      <c r="B13" s="3" t="n"/>
      <c r="C13" s="4" t="n"/>
      <c r="D13" s="3" t="n"/>
      <c r="E13" s="3" t="n"/>
      <c r="F13" s="4" t="n"/>
      <c r="G13" s="3" t="n"/>
      <c r="H13" s="13" t="n"/>
      <c r="I13" s="4" t="n"/>
      <c r="J13" s="15">
        <f>IF(B13="","",COUNTIF('Precios pactados'!$B$2:$B$101,B13))</f>
        <v/>
      </c>
    </row>
    <row r="14">
      <c r="A14" s="4" t="n"/>
      <c r="B14" s="3" t="n"/>
      <c r="C14" s="4" t="n"/>
      <c r="D14" s="3" t="n"/>
      <c r="E14" s="3" t="n"/>
      <c r="F14" s="4" t="n"/>
      <c r="G14" s="3" t="n"/>
      <c r="H14" s="13" t="n"/>
      <c r="I14" s="4" t="n"/>
      <c r="J14" s="14">
        <f>IF(B14="","",COUNTIF('Precios pactados'!$B$2:$B$101,B14))</f>
        <v/>
      </c>
    </row>
    <row r="15">
      <c r="A15" s="4" t="n"/>
      <c r="B15" s="3" t="n"/>
      <c r="C15" s="4" t="n"/>
      <c r="D15" s="3" t="n"/>
      <c r="E15" s="3" t="n"/>
      <c r="F15" s="4" t="n"/>
      <c r="G15" s="3" t="n"/>
      <c r="H15" s="13" t="n"/>
      <c r="I15" s="4" t="n"/>
      <c r="J15" s="15">
        <f>IF(B15="","",COUNTIF('Precios pactados'!$B$2:$B$101,B15))</f>
        <v/>
      </c>
    </row>
    <row r="16">
      <c r="A16" s="4" t="n"/>
      <c r="B16" s="3" t="n"/>
      <c r="C16" s="4" t="n"/>
      <c r="D16" s="3" t="n"/>
      <c r="E16" s="3" t="n"/>
      <c r="F16" s="4" t="n"/>
      <c r="G16" s="3" t="n"/>
      <c r="H16" s="13" t="n"/>
      <c r="I16" s="4" t="n"/>
      <c r="J16" s="14">
        <f>IF(B16="","",COUNTIF('Precios pactados'!$B$2:$B$101,B16))</f>
        <v/>
      </c>
    </row>
    <row r="17">
      <c r="A17" s="4" t="n"/>
      <c r="B17" s="3" t="n"/>
      <c r="C17" s="4" t="n"/>
      <c r="D17" s="3" t="n"/>
      <c r="E17" s="3" t="n"/>
      <c r="F17" s="4" t="n"/>
      <c r="G17" s="3" t="n"/>
      <c r="H17" s="13" t="n"/>
      <c r="I17" s="4" t="n"/>
      <c r="J17" s="15">
        <f>IF(B17="","",COUNTIF('Precios pactados'!$B$2:$B$101,B17))</f>
        <v/>
      </c>
    </row>
    <row r="18">
      <c r="A18" s="4" t="n"/>
      <c r="B18" s="3" t="n"/>
      <c r="C18" s="4" t="n"/>
      <c r="D18" s="3" t="n"/>
      <c r="E18" s="3" t="n"/>
      <c r="F18" s="4" t="n"/>
      <c r="G18" s="3" t="n"/>
      <c r="H18" s="13" t="n"/>
      <c r="I18" s="4" t="n"/>
      <c r="J18" s="14">
        <f>IF(B18="","",COUNTIF('Precios pactados'!$B$2:$B$101,B18))</f>
        <v/>
      </c>
    </row>
    <row r="19">
      <c r="A19" s="4" t="n"/>
      <c r="B19" s="3" t="n"/>
      <c r="C19" s="4" t="n"/>
      <c r="D19" s="3" t="n"/>
      <c r="E19" s="3" t="n"/>
      <c r="F19" s="4" t="n"/>
      <c r="G19" s="3" t="n"/>
      <c r="H19" s="13" t="n"/>
      <c r="I19" s="4" t="n"/>
      <c r="J19" s="15">
        <f>IF(B19="","",COUNTIF('Precios pactados'!$B$2:$B$101,B19))</f>
        <v/>
      </c>
    </row>
    <row r="20">
      <c r="A20" s="4" t="n"/>
      <c r="B20" s="3" t="n"/>
      <c r="C20" s="4" t="n"/>
      <c r="D20" s="3" t="n"/>
      <c r="E20" s="3" t="n"/>
      <c r="F20" s="4" t="n"/>
      <c r="G20" s="3" t="n"/>
      <c r="H20" s="13" t="n"/>
      <c r="I20" s="4" t="n"/>
      <c r="J20" s="14">
        <f>IF(B20="","",COUNTIF('Precios pactados'!$B$2:$B$101,B20))</f>
        <v/>
      </c>
    </row>
    <row r="21">
      <c r="A21" s="4" t="n"/>
      <c r="B21" s="3" t="n"/>
      <c r="C21" s="4" t="n"/>
      <c r="D21" s="3" t="n"/>
      <c r="E21" s="3" t="n"/>
      <c r="F21" s="4" t="n"/>
      <c r="G21" s="3" t="n"/>
      <c r="H21" s="13" t="n"/>
      <c r="I21" s="4" t="n"/>
      <c r="J21" s="15">
        <f>IF(B21="","",COUNTIF('Precios pactados'!$B$2:$B$101,B21))</f>
        <v/>
      </c>
    </row>
    <row r="22">
      <c r="A22" s="4" t="n"/>
      <c r="B22" s="3" t="n"/>
      <c r="C22" s="4" t="n"/>
      <c r="D22" s="3" t="n"/>
      <c r="E22" s="3" t="n"/>
      <c r="F22" s="4" t="n"/>
      <c r="G22" s="3" t="n"/>
      <c r="H22" s="13" t="n"/>
      <c r="I22" s="4" t="n"/>
      <c r="J22" s="14">
        <f>IF(B22="","",COUNTIF('Precios pactados'!$B$2:$B$101,B22))</f>
        <v/>
      </c>
    </row>
    <row r="23">
      <c r="A23" s="4" t="n"/>
      <c r="B23" s="3" t="n"/>
      <c r="C23" s="4" t="n"/>
      <c r="D23" s="3" t="n"/>
      <c r="E23" s="3" t="n"/>
      <c r="F23" s="4" t="n"/>
      <c r="G23" s="3" t="n"/>
      <c r="H23" s="13" t="n"/>
      <c r="I23" s="4" t="n"/>
      <c r="J23" s="15">
        <f>IF(B23="","",COUNTIF('Precios pactados'!$B$2:$B$101,B23))</f>
        <v/>
      </c>
    </row>
    <row r="24">
      <c r="A24" s="4" t="n"/>
      <c r="B24" s="3" t="n"/>
      <c r="C24" s="4" t="n"/>
      <c r="D24" s="3" t="n"/>
      <c r="E24" s="3" t="n"/>
      <c r="F24" s="4" t="n"/>
      <c r="G24" s="3" t="n"/>
      <c r="H24" s="13" t="n"/>
      <c r="I24" s="4" t="n"/>
      <c r="J24" s="14">
        <f>IF(B24="","",COUNTIF('Precios pactados'!$B$2:$B$101,B24))</f>
        <v/>
      </c>
    </row>
    <row r="25">
      <c r="A25" s="4" t="n"/>
      <c r="B25" s="3" t="n"/>
      <c r="C25" s="4" t="n"/>
      <c r="D25" s="3" t="n"/>
      <c r="E25" s="3" t="n"/>
      <c r="F25" s="4" t="n"/>
      <c r="G25" s="3" t="n"/>
      <c r="H25" s="13" t="n"/>
      <c r="I25" s="4" t="n"/>
      <c r="J25" s="15">
        <f>IF(B25="","",COUNTIF('Precios pactados'!$B$2:$B$101,B25))</f>
        <v/>
      </c>
    </row>
    <row r="26">
      <c r="A26" s="4" t="n"/>
      <c r="B26" s="3" t="n"/>
      <c r="C26" s="4" t="n"/>
      <c r="D26" s="3" t="n"/>
      <c r="E26" s="3" t="n"/>
      <c r="F26" s="4" t="n"/>
      <c r="G26" s="3" t="n"/>
      <c r="H26" s="13" t="n"/>
      <c r="I26" s="4" t="n"/>
      <c r="J26" s="14">
        <f>IF(B26="","",COUNTIF('Precios pactados'!$B$2:$B$101,B26))</f>
        <v/>
      </c>
    </row>
    <row r="27">
      <c r="A27" s="4" t="n"/>
      <c r="B27" s="3" t="n"/>
      <c r="C27" s="4" t="n"/>
      <c r="D27" s="3" t="n"/>
      <c r="E27" s="3" t="n"/>
      <c r="F27" s="4" t="n"/>
      <c r="G27" s="3" t="n"/>
      <c r="H27" s="13" t="n"/>
      <c r="I27" s="4" t="n"/>
      <c r="J27" s="15">
        <f>IF(B27="","",COUNTIF('Precios pactados'!$B$2:$B$101,B27))</f>
        <v/>
      </c>
    </row>
    <row r="28">
      <c r="A28" s="4" t="n"/>
      <c r="B28" s="3" t="n"/>
      <c r="C28" s="4" t="n"/>
      <c r="D28" s="3" t="n"/>
      <c r="E28" s="3" t="n"/>
      <c r="F28" s="4" t="n"/>
      <c r="G28" s="3" t="n"/>
      <c r="H28" s="13" t="n"/>
      <c r="I28" s="4" t="n"/>
      <c r="J28" s="14">
        <f>IF(B28="","",COUNTIF('Precios pactados'!$B$2:$B$101,B28))</f>
        <v/>
      </c>
    </row>
    <row r="29">
      <c r="A29" s="4" t="n"/>
      <c r="B29" s="3" t="n"/>
      <c r="C29" s="4" t="n"/>
      <c r="D29" s="3" t="n"/>
      <c r="E29" s="3" t="n"/>
      <c r="F29" s="4" t="n"/>
      <c r="G29" s="3" t="n"/>
      <c r="H29" s="13" t="n"/>
      <c r="I29" s="4" t="n"/>
      <c r="J29" s="15">
        <f>IF(B29="","",COUNTIF('Precios pactados'!$B$2:$B$101,B29))</f>
        <v/>
      </c>
    </row>
    <row r="30">
      <c r="A30" s="4" t="n"/>
      <c r="B30" s="3" t="n"/>
      <c r="C30" s="4" t="n"/>
      <c r="D30" s="3" t="n"/>
      <c r="E30" s="3" t="n"/>
      <c r="F30" s="4" t="n"/>
      <c r="G30" s="3" t="n"/>
      <c r="H30" s="13" t="n"/>
      <c r="I30" s="4" t="n"/>
      <c r="J30" s="14">
        <f>IF(B30="","",COUNTIF('Precios pactados'!$B$2:$B$101,B30))</f>
        <v/>
      </c>
    </row>
    <row r="31">
      <c r="A31" s="4" t="n"/>
      <c r="B31" s="3" t="n"/>
      <c r="C31" s="4" t="n"/>
      <c r="D31" s="3" t="n"/>
      <c r="E31" s="3" t="n"/>
      <c r="F31" s="4" t="n"/>
      <c r="G31" s="3" t="n"/>
      <c r="H31" s="13" t="n"/>
      <c r="I31" s="4" t="n"/>
      <c r="J31" s="15">
        <f>IF(B31="","",COUNTIF('Precios pactados'!$B$2:$B$101,B31))</f>
        <v/>
      </c>
    </row>
    <row r="32">
      <c r="A32" s="4" t="n"/>
      <c r="B32" s="3" t="n"/>
      <c r="C32" s="4" t="n"/>
      <c r="D32" s="3" t="n"/>
      <c r="E32" s="3" t="n"/>
      <c r="F32" s="4" t="n"/>
      <c r="G32" s="3" t="n"/>
      <c r="H32" s="13" t="n"/>
      <c r="I32" s="4" t="n"/>
      <c r="J32" s="14">
        <f>IF(B32="","",COUNTIF('Precios pactados'!$B$2:$B$101,B32))</f>
        <v/>
      </c>
    </row>
    <row r="33">
      <c r="A33" s="4" t="n"/>
      <c r="B33" s="3" t="n"/>
      <c r="C33" s="4" t="n"/>
      <c r="D33" s="3" t="n"/>
      <c r="E33" s="3" t="n"/>
      <c r="F33" s="4" t="n"/>
      <c r="G33" s="3" t="n"/>
      <c r="H33" s="13" t="n"/>
      <c r="I33" s="4" t="n"/>
      <c r="J33" s="15">
        <f>IF(B33="","",COUNTIF('Precios pactados'!$B$2:$B$101,B33))</f>
        <v/>
      </c>
    </row>
    <row r="34">
      <c r="A34" s="4" t="n"/>
      <c r="B34" s="3" t="n"/>
      <c r="C34" s="4" t="n"/>
      <c r="D34" s="3" t="n"/>
      <c r="E34" s="3" t="n"/>
      <c r="F34" s="4" t="n"/>
      <c r="G34" s="3" t="n"/>
      <c r="H34" s="13" t="n"/>
      <c r="I34" s="4" t="n"/>
      <c r="J34" s="14">
        <f>IF(B34="","",COUNTIF('Precios pactados'!$B$2:$B$101,B34))</f>
        <v/>
      </c>
    </row>
    <row r="35">
      <c r="A35" s="4" t="n"/>
      <c r="B35" s="3" t="n"/>
      <c r="C35" s="4" t="n"/>
      <c r="D35" s="3" t="n"/>
      <c r="E35" s="3" t="n"/>
      <c r="F35" s="4" t="n"/>
      <c r="G35" s="3" t="n"/>
      <c r="H35" s="13" t="n"/>
      <c r="I35" s="4" t="n"/>
      <c r="J35" s="15">
        <f>IF(B35="","",COUNTIF('Precios pactados'!$B$2:$B$101,B35))</f>
        <v/>
      </c>
    </row>
    <row r="36">
      <c r="A36" s="4" t="n"/>
      <c r="B36" s="3" t="n"/>
      <c r="C36" s="4" t="n"/>
      <c r="D36" s="3" t="n"/>
      <c r="E36" s="3" t="n"/>
      <c r="F36" s="4" t="n"/>
      <c r="G36" s="3" t="n"/>
      <c r="H36" s="13" t="n"/>
      <c r="I36" s="4" t="n"/>
      <c r="J36" s="14">
        <f>IF(B36="","",COUNTIF('Precios pactados'!$B$2:$B$101,B36))</f>
        <v/>
      </c>
    </row>
    <row r="37">
      <c r="A37" s="4" t="n"/>
      <c r="B37" s="3" t="n"/>
      <c r="C37" s="4" t="n"/>
      <c r="D37" s="3" t="n"/>
      <c r="E37" s="3" t="n"/>
      <c r="F37" s="4" t="n"/>
      <c r="G37" s="3" t="n"/>
      <c r="H37" s="13" t="n"/>
      <c r="I37" s="4" t="n"/>
      <c r="J37" s="15">
        <f>IF(B37="","",COUNTIF('Precios pactados'!$B$2:$B$101,B37))</f>
        <v/>
      </c>
    </row>
    <row r="38">
      <c r="A38" s="4" t="n"/>
      <c r="B38" s="3" t="n"/>
      <c r="C38" s="4" t="n"/>
      <c r="D38" s="3" t="n"/>
      <c r="E38" s="3" t="n"/>
      <c r="F38" s="4" t="n"/>
      <c r="G38" s="3" t="n"/>
      <c r="H38" s="13" t="n"/>
      <c r="I38" s="4" t="n"/>
      <c r="J38" s="14">
        <f>IF(B38="","",COUNTIF('Precios pactados'!$B$2:$B$101,B38))</f>
        <v/>
      </c>
    </row>
    <row r="39">
      <c r="A39" s="4" t="n"/>
      <c r="B39" s="3" t="n"/>
      <c r="C39" s="4" t="n"/>
      <c r="D39" s="3" t="n"/>
      <c r="E39" s="3" t="n"/>
      <c r="F39" s="4" t="n"/>
      <c r="G39" s="3" t="n"/>
      <c r="H39" s="13" t="n"/>
      <c r="I39" s="4" t="n"/>
      <c r="J39" s="15">
        <f>IF(B39="","",COUNTIF('Precios pactados'!$B$2:$B$101,B39))</f>
        <v/>
      </c>
    </row>
    <row r="40">
      <c r="A40" s="4" t="n"/>
      <c r="B40" s="3" t="n"/>
      <c r="C40" s="4" t="n"/>
      <c r="D40" s="3" t="n"/>
      <c r="E40" s="3" t="n"/>
      <c r="F40" s="4" t="n"/>
      <c r="G40" s="3" t="n"/>
      <c r="H40" s="13" t="n"/>
      <c r="I40" s="4" t="n"/>
      <c r="J40" s="14">
        <f>IF(B40="","",COUNTIF('Precios pactados'!$B$2:$B$101,B40))</f>
        <v/>
      </c>
    </row>
    <row r="41">
      <c r="A41" s="4" t="n"/>
      <c r="B41" s="3" t="n"/>
      <c r="C41" s="4" t="n"/>
      <c r="D41" s="3" t="n"/>
      <c r="E41" s="3" t="n"/>
      <c r="F41" s="4" t="n"/>
      <c r="G41" s="3" t="n"/>
      <c r="H41" s="13" t="n"/>
      <c r="I41" s="4" t="n"/>
      <c r="J41" s="15">
        <f>IF(B41="","",COUNTIF('Precios pactados'!$B$2:$B$101,B41))</f>
        <v/>
      </c>
    </row>
    <row r="42">
      <c r="A42" s="4" t="n"/>
      <c r="B42" s="3" t="n"/>
      <c r="C42" s="4" t="n"/>
      <c r="D42" s="3" t="n"/>
      <c r="E42" s="3" t="n"/>
      <c r="F42" s="4" t="n"/>
      <c r="G42" s="3" t="n"/>
      <c r="H42" s="13" t="n"/>
      <c r="I42" s="4" t="n"/>
      <c r="J42" s="14">
        <f>IF(B42="","",COUNTIF('Precios pactados'!$B$2:$B$101,B42))</f>
        <v/>
      </c>
    </row>
    <row r="43">
      <c r="A43" s="4" t="n"/>
      <c r="B43" s="3" t="n"/>
      <c r="C43" s="4" t="n"/>
      <c r="D43" s="3" t="n"/>
      <c r="E43" s="3" t="n"/>
      <c r="F43" s="4" t="n"/>
      <c r="G43" s="3" t="n"/>
      <c r="H43" s="13" t="n"/>
      <c r="I43" s="4" t="n"/>
      <c r="J43" s="15">
        <f>IF(B43="","",COUNTIF('Precios pactados'!$B$2:$B$101,B43))</f>
        <v/>
      </c>
    </row>
    <row r="44">
      <c r="A44" s="4" t="n"/>
      <c r="B44" s="3" t="n"/>
      <c r="C44" s="4" t="n"/>
      <c r="D44" s="3" t="n"/>
      <c r="E44" s="3" t="n"/>
      <c r="F44" s="4" t="n"/>
      <c r="G44" s="3" t="n"/>
      <c r="H44" s="13" t="n"/>
      <c r="I44" s="4" t="n"/>
      <c r="J44" s="14">
        <f>IF(B44="","",COUNTIF('Precios pactados'!$B$2:$B$101,B44))</f>
        <v/>
      </c>
    </row>
    <row r="45">
      <c r="A45" s="4" t="n"/>
      <c r="B45" s="3" t="n"/>
      <c r="C45" s="4" t="n"/>
      <c r="D45" s="3" t="n"/>
      <c r="E45" s="3" t="n"/>
      <c r="F45" s="4" t="n"/>
      <c r="G45" s="3" t="n"/>
      <c r="H45" s="13" t="n"/>
      <c r="I45" s="4" t="n"/>
      <c r="J45" s="15">
        <f>IF(B45="","",COUNTIF('Precios pactados'!$B$2:$B$101,B45))</f>
        <v/>
      </c>
    </row>
    <row r="46">
      <c r="A46" s="4" t="n"/>
      <c r="B46" s="3" t="n"/>
      <c r="C46" s="4" t="n"/>
      <c r="D46" s="3" t="n"/>
      <c r="E46" s="3" t="n"/>
      <c r="F46" s="4" t="n"/>
      <c r="G46" s="3" t="n"/>
      <c r="H46" s="13" t="n"/>
      <c r="I46" s="4" t="n"/>
      <c r="J46" s="14">
        <f>IF(B46="","",COUNTIF('Precios pactados'!$B$2:$B$101,B46))</f>
        <v/>
      </c>
    </row>
    <row r="47">
      <c r="A47" s="4" t="n"/>
      <c r="B47" s="3" t="n"/>
      <c r="C47" s="4" t="n"/>
      <c r="D47" s="3" t="n"/>
      <c r="E47" s="3" t="n"/>
      <c r="F47" s="4" t="n"/>
      <c r="G47" s="3" t="n"/>
      <c r="H47" s="13" t="n"/>
      <c r="I47" s="4" t="n"/>
      <c r="J47" s="15">
        <f>IF(B47="","",COUNTIF('Precios pactados'!$B$2:$B$101,B47))</f>
        <v/>
      </c>
    </row>
    <row r="48">
      <c r="A48" s="4" t="n"/>
      <c r="B48" s="3" t="n"/>
      <c r="C48" s="4" t="n"/>
      <c r="D48" s="3" t="n"/>
      <c r="E48" s="3" t="n"/>
      <c r="F48" s="4" t="n"/>
      <c r="G48" s="3" t="n"/>
      <c r="H48" s="13" t="n"/>
      <c r="I48" s="4" t="n"/>
      <c r="J48" s="14">
        <f>IF(B48="","",COUNTIF('Precios pactados'!$B$2:$B$101,B48))</f>
        <v/>
      </c>
    </row>
    <row r="49">
      <c r="A49" s="4" t="n"/>
      <c r="B49" s="3" t="n"/>
      <c r="C49" s="4" t="n"/>
      <c r="D49" s="3" t="n"/>
      <c r="E49" s="3" t="n"/>
      <c r="F49" s="4" t="n"/>
      <c r="G49" s="3" t="n"/>
      <c r="H49" s="13" t="n"/>
      <c r="I49" s="4" t="n"/>
      <c r="J49" s="15">
        <f>IF(B49="","",COUNTIF('Precios pactados'!$B$2:$B$101,B49))</f>
        <v/>
      </c>
    </row>
    <row r="50">
      <c r="A50" s="4" t="n"/>
      <c r="B50" s="3" t="n"/>
      <c r="C50" s="4" t="n"/>
      <c r="D50" s="3" t="n"/>
      <c r="E50" s="3" t="n"/>
      <c r="F50" s="4" t="n"/>
      <c r="G50" s="3" t="n"/>
      <c r="H50" s="13" t="n"/>
      <c r="I50" s="4" t="n"/>
      <c r="J50" s="14">
        <f>IF(B50="","",COUNTIF('Precios pactados'!$B$2:$B$101,B50))</f>
        <v/>
      </c>
    </row>
    <row r="51">
      <c r="A51" s="4" t="n"/>
      <c r="B51" s="3" t="n"/>
      <c r="C51" s="4" t="n"/>
      <c r="D51" s="3" t="n"/>
      <c r="E51" s="3" t="n"/>
      <c r="F51" s="4" t="n"/>
      <c r="G51" s="3" t="n"/>
      <c r="H51" s="13" t="n"/>
      <c r="I51" s="4" t="n"/>
      <c r="J51" s="15">
        <f>IF(B51="","",COUNTIF('Precios pactados'!$B$2:$B$101,B51))</f>
        <v/>
      </c>
    </row>
    <row r="52">
      <c r="A52" s="4" t="n"/>
      <c r="B52" s="3" t="n"/>
      <c r="C52" s="4" t="n"/>
      <c r="D52" s="3" t="n"/>
      <c r="E52" s="3" t="n"/>
      <c r="F52" s="4" t="n"/>
      <c r="G52" s="3" t="n"/>
      <c r="H52" s="13" t="n"/>
      <c r="I52" s="4" t="n"/>
      <c r="J52" s="14">
        <f>IF(B52="","",COUNTIF('Precios pactados'!$B$2:$B$101,B52))</f>
        <v/>
      </c>
    </row>
    <row r="53">
      <c r="A53" s="4" t="n"/>
      <c r="B53" s="3" t="n"/>
      <c r="C53" s="4" t="n"/>
      <c r="D53" s="3" t="n"/>
      <c r="E53" s="3" t="n"/>
      <c r="F53" s="4" t="n"/>
      <c r="G53" s="3" t="n"/>
      <c r="H53" s="13" t="n"/>
      <c r="I53" s="4" t="n"/>
      <c r="J53" s="15">
        <f>IF(B53="","",COUNTIF('Precios pactados'!$B$2:$B$101,B53))</f>
        <v/>
      </c>
    </row>
    <row r="54">
      <c r="A54" s="4" t="n"/>
      <c r="B54" s="3" t="n"/>
      <c r="C54" s="4" t="n"/>
      <c r="D54" s="3" t="n"/>
      <c r="E54" s="3" t="n"/>
      <c r="F54" s="4" t="n"/>
      <c r="G54" s="3" t="n"/>
      <c r="H54" s="13" t="n"/>
      <c r="I54" s="4" t="n"/>
      <c r="J54" s="14">
        <f>IF(B54="","",COUNTIF('Precios pactados'!$B$2:$B$101,B54))</f>
        <v/>
      </c>
    </row>
    <row r="55">
      <c r="A55" s="4" t="n"/>
      <c r="B55" s="3" t="n"/>
      <c r="C55" s="4" t="n"/>
      <c r="D55" s="3" t="n"/>
      <c r="E55" s="3" t="n"/>
      <c r="F55" s="4" t="n"/>
      <c r="G55" s="3" t="n"/>
      <c r="H55" s="13" t="n"/>
      <c r="I55" s="4" t="n"/>
      <c r="J55" s="15">
        <f>IF(B55="","",COUNTIF('Precios pactados'!$B$2:$B$101,B55))</f>
        <v/>
      </c>
    </row>
    <row r="56">
      <c r="A56" s="4" t="n"/>
      <c r="B56" s="3" t="n"/>
      <c r="C56" s="4" t="n"/>
      <c r="D56" s="3" t="n"/>
      <c r="E56" s="3" t="n"/>
      <c r="F56" s="4" t="n"/>
      <c r="G56" s="3" t="n"/>
      <c r="H56" s="13" t="n"/>
      <c r="I56" s="4" t="n"/>
      <c r="J56" s="14">
        <f>IF(B56="","",COUNTIF('Precios pactados'!$B$2:$B$101,B56))</f>
        <v/>
      </c>
    </row>
    <row r="57">
      <c r="A57" s="4" t="n"/>
      <c r="B57" s="3" t="n"/>
      <c r="C57" s="4" t="n"/>
      <c r="D57" s="3" t="n"/>
      <c r="E57" s="3" t="n"/>
      <c r="F57" s="4" t="n"/>
      <c r="G57" s="3" t="n"/>
      <c r="H57" s="13" t="n"/>
      <c r="I57" s="4" t="n"/>
      <c r="J57" s="15">
        <f>IF(B57="","",COUNTIF('Precios pactados'!$B$2:$B$101,B57))</f>
        <v/>
      </c>
    </row>
    <row r="58">
      <c r="A58" s="4" t="n"/>
      <c r="B58" s="3" t="n"/>
      <c r="C58" s="4" t="n"/>
      <c r="D58" s="3" t="n"/>
      <c r="E58" s="3" t="n"/>
      <c r="F58" s="4" t="n"/>
      <c r="G58" s="3" t="n"/>
      <c r="H58" s="13" t="n"/>
      <c r="I58" s="4" t="n"/>
      <c r="J58" s="14">
        <f>IF(B58="","",COUNTIF('Precios pactados'!$B$2:$B$101,B58))</f>
        <v/>
      </c>
    </row>
    <row r="59">
      <c r="A59" s="4" t="n"/>
      <c r="B59" s="3" t="n"/>
      <c r="C59" s="4" t="n"/>
      <c r="D59" s="3" t="n"/>
      <c r="E59" s="3" t="n"/>
      <c r="F59" s="4" t="n"/>
      <c r="G59" s="3" t="n"/>
      <c r="H59" s="13" t="n"/>
      <c r="I59" s="4" t="n"/>
      <c r="J59" s="15">
        <f>IF(B59="","",COUNTIF('Precios pactados'!$B$2:$B$101,B59))</f>
        <v/>
      </c>
    </row>
    <row r="60">
      <c r="A60" s="4" t="n"/>
      <c r="B60" s="3" t="n"/>
      <c r="C60" s="4" t="n"/>
      <c r="D60" s="3" t="n"/>
      <c r="E60" s="3" t="n"/>
      <c r="F60" s="4" t="n"/>
      <c r="G60" s="3" t="n"/>
      <c r="H60" s="13" t="n"/>
      <c r="I60" s="4" t="n"/>
      <c r="J60" s="14">
        <f>IF(B60="","",COUNTIF('Precios pactados'!$B$2:$B$101,B60))</f>
        <v/>
      </c>
    </row>
    <row r="61">
      <c r="A61" s="4" t="n"/>
      <c r="B61" s="3" t="n"/>
      <c r="C61" s="4" t="n"/>
      <c r="D61" s="3" t="n"/>
      <c r="E61" s="3" t="n"/>
      <c r="F61" s="4" t="n"/>
      <c r="G61" s="3" t="n"/>
      <c r="H61" s="13" t="n"/>
      <c r="I61" s="4" t="n"/>
      <c r="J61" s="15">
        <f>IF(B61="","",COUNTIF('Precios pactados'!$B$2:$B$101,B61))</f>
        <v/>
      </c>
    </row>
    <row r="62">
      <c r="A62" s="4" t="n"/>
      <c r="B62" s="3" t="n"/>
      <c r="C62" s="4" t="n"/>
      <c r="D62" s="3" t="n"/>
      <c r="E62" s="3" t="n"/>
      <c r="F62" s="4" t="n"/>
      <c r="G62" s="3" t="n"/>
      <c r="H62" s="13" t="n"/>
      <c r="I62" s="4" t="n"/>
      <c r="J62" s="14">
        <f>IF(B62="","",COUNTIF('Precios pactados'!$B$2:$B$101,B62))</f>
        <v/>
      </c>
    </row>
    <row r="63">
      <c r="A63" s="4" t="n"/>
      <c r="B63" s="3" t="n"/>
      <c r="C63" s="4" t="n"/>
      <c r="D63" s="3" t="n"/>
      <c r="E63" s="3" t="n"/>
      <c r="F63" s="4" t="n"/>
      <c r="G63" s="3" t="n"/>
      <c r="H63" s="13" t="n"/>
      <c r="I63" s="4" t="n"/>
      <c r="J63" s="15">
        <f>IF(B63="","",COUNTIF('Precios pactados'!$B$2:$B$101,B63))</f>
        <v/>
      </c>
    </row>
    <row r="64">
      <c r="A64" s="4" t="n"/>
      <c r="B64" s="3" t="n"/>
      <c r="C64" s="4" t="n"/>
      <c r="D64" s="3" t="n"/>
      <c r="E64" s="3" t="n"/>
      <c r="F64" s="4" t="n"/>
      <c r="G64" s="3" t="n"/>
      <c r="H64" s="13" t="n"/>
      <c r="I64" s="4" t="n"/>
      <c r="J64" s="14">
        <f>IF(B64="","",COUNTIF('Precios pactados'!$B$2:$B$101,B64))</f>
        <v/>
      </c>
    </row>
    <row r="65">
      <c r="A65" s="4" t="n"/>
      <c r="B65" s="3" t="n"/>
      <c r="C65" s="4" t="n"/>
      <c r="D65" s="3" t="n"/>
      <c r="E65" s="3" t="n"/>
      <c r="F65" s="4" t="n"/>
      <c r="G65" s="3" t="n"/>
      <c r="H65" s="13" t="n"/>
      <c r="I65" s="4" t="n"/>
      <c r="J65" s="15">
        <f>IF(B65="","",COUNTIF('Precios pactados'!$B$2:$B$101,B65))</f>
        <v/>
      </c>
    </row>
    <row r="66">
      <c r="A66" s="4" t="n"/>
      <c r="B66" s="3" t="n"/>
      <c r="C66" s="4" t="n"/>
      <c r="D66" s="3" t="n"/>
      <c r="E66" s="3" t="n"/>
      <c r="F66" s="4" t="n"/>
      <c r="G66" s="3" t="n"/>
      <c r="H66" s="13" t="n"/>
      <c r="I66" s="4" t="n"/>
      <c r="J66" s="14">
        <f>IF(B66="","",COUNTIF('Precios pactados'!$B$2:$B$101,B66))</f>
        <v/>
      </c>
    </row>
    <row r="67">
      <c r="A67" s="4" t="n"/>
      <c r="B67" s="3" t="n"/>
      <c r="C67" s="4" t="n"/>
      <c r="D67" s="3" t="n"/>
      <c r="E67" s="3" t="n"/>
      <c r="F67" s="4" t="n"/>
      <c r="G67" s="3" t="n"/>
      <c r="H67" s="13" t="n"/>
      <c r="I67" s="4" t="n"/>
      <c r="J67" s="15">
        <f>IF(B67="","",COUNTIF('Precios pactados'!$B$2:$B$101,B67))</f>
        <v/>
      </c>
    </row>
    <row r="68">
      <c r="A68" s="4" t="n"/>
      <c r="B68" s="3" t="n"/>
      <c r="C68" s="4" t="n"/>
      <c r="D68" s="3" t="n"/>
      <c r="E68" s="3" t="n"/>
      <c r="F68" s="4" t="n"/>
      <c r="G68" s="3" t="n"/>
      <c r="H68" s="13" t="n"/>
      <c r="I68" s="4" t="n"/>
      <c r="J68" s="14">
        <f>IF(B68="","",COUNTIF('Precios pactados'!$B$2:$B$101,B68))</f>
        <v/>
      </c>
    </row>
    <row r="69">
      <c r="A69" s="4" t="n"/>
      <c r="B69" s="3" t="n"/>
      <c r="C69" s="4" t="n"/>
      <c r="D69" s="3" t="n"/>
      <c r="E69" s="3" t="n"/>
      <c r="F69" s="4" t="n"/>
      <c r="G69" s="3" t="n"/>
      <c r="H69" s="13" t="n"/>
      <c r="I69" s="4" t="n"/>
      <c r="J69" s="15">
        <f>IF(B69="","",COUNTIF('Precios pactados'!$B$2:$B$101,B69))</f>
        <v/>
      </c>
    </row>
    <row r="70">
      <c r="A70" s="4" t="n"/>
      <c r="B70" s="3" t="n"/>
      <c r="C70" s="4" t="n"/>
      <c r="D70" s="3" t="n"/>
      <c r="E70" s="3" t="n"/>
      <c r="F70" s="4" t="n"/>
      <c r="G70" s="3" t="n"/>
      <c r="H70" s="13" t="n"/>
      <c r="I70" s="4" t="n"/>
      <c r="J70" s="14">
        <f>IF(B70="","",COUNTIF('Precios pactados'!$B$2:$B$101,B70))</f>
        <v/>
      </c>
    </row>
    <row r="71">
      <c r="A71" s="4" t="n"/>
      <c r="B71" s="3" t="n"/>
      <c r="C71" s="4" t="n"/>
      <c r="D71" s="3" t="n"/>
      <c r="E71" s="3" t="n"/>
      <c r="F71" s="4" t="n"/>
      <c r="G71" s="3" t="n"/>
      <c r="H71" s="13" t="n"/>
      <c r="I71" s="4" t="n"/>
      <c r="J71" s="15">
        <f>IF(B71="","",COUNTIF('Precios pactados'!$B$2:$B$101,B71))</f>
        <v/>
      </c>
    </row>
    <row r="72">
      <c r="A72" s="4" t="n"/>
      <c r="B72" s="3" t="n"/>
      <c r="C72" s="4" t="n"/>
      <c r="D72" s="3" t="n"/>
      <c r="E72" s="3" t="n"/>
      <c r="F72" s="4" t="n"/>
      <c r="G72" s="3" t="n"/>
      <c r="H72" s="13" t="n"/>
      <c r="I72" s="4" t="n"/>
      <c r="J72" s="14">
        <f>IF(B72="","",COUNTIF('Precios pactados'!$B$2:$B$101,B72))</f>
        <v/>
      </c>
    </row>
    <row r="73">
      <c r="A73" s="4" t="n"/>
      <c r="B73" s="3" t="n"/>
      <c r="C73" s="4" t="n"/>
      <c r="D73" s="3" t="n"/>
      <c r="E73" s="3" t="n"/>
      <c r="F73" s="4" t="n"/>
      <c r="G73" s="3" t="n"/>
      <c r="H73" s="13" t="n"/>
      <c r="I73" s="4" t="n"/>
      <c r="J73" s="15">
        <f>IF(B73="","",COUNTIF('Precios pactados'!$B$2:$B$101,B73))</f>
        <v/>
      </c>
    </row>
    <row r="74">
      <c r="A74" s="4" t="n"/>
      <c r="B74" s="3" t="n"/>
      <c r="C74" s="4" t="n"/>
      <c r="D74" s="3" t="n"/>
      <c r="E74" s="3" t="n"/>
      <c r="F74" s="4" t="n"/>
      <c r="G74" s="3" t="n"/>
      <c r="H74" s="13" t="n"/>
      <c r="I74" s="4" t="n"/>
      <c r="J74" s="14">
        <f>IF(B74="","",COUNTIF('Precios pactados'!$B$2:$B$101,B74))</f>
        <v/>
      </c>
    </row>
    <row r="75">
      <c r="A75" s="4" t="n"/>
      <c r="B75" s="3" t="n"/>
      <c r="C75" s="4" t="n"/>
      <c r="D75" s="3" t="n"/>
      <c r="E75" s="3" t="n"/>
      <c r="F75" s="4" t="n"/>
      <c r="G75" s="3" t="n"/>
      <c r="H75" s="13" t="n"/>
      <c r="I75" s="4" t="n"/>
      <c r="J75" s="15">
        <f>IF(B75="","",COUNTIF('Precios pactados'!$B$2:$B$101,B75))</f>
        <v/>
      </c>
    </row>
    <row r="76">
      <c r="A76" s="4" t="n"/>
      <c r="B76" s="3" t="n"/>
      <c r="C76" s="4" t="n"/>
      <c r="D76" s="3" t="n"/>
      <c r="E76" s="3" t="n"/>
      <c r="F76" s="4" t="n"/>
      <c r="G76" s="3" t="n"/>
      <c r="H76" s="13" t="n"/>
      <c r="I76" s="4" t="n"/>
      <c r="J76" s="14">
        <f>IF(B76="","",COUNTIF('Precios pactados'!$B$2:$B$101,B76))</f>
        <v/>
      </c>
    </row>
    <row r="77">
      <c r="A77" s="4" t="n"/>
      <c r="B77" s="3" t="n"/>
      <c r="C77" s="4" t="n"/>
      <c r="D77" s="3" t="n"/>
      <c r="E77" s="3" t="n"/>
      <c r="F77" s="4" t="n"/>
      <c r="G77" s="3" t="n"/>
      <c r="H77" s="13" t="n"/>
      <c r="I77" s="4" t="n"/>
      <c r="J77" s="15">
        <f>IF(B77="","",COUNTIF('Precios pactados'!$B$2:$B$101,B77))</f>
        <v/>
      </c>
    </row>
    <row r="78">
      <c r="A78" s="4" t="n"/>
      <c r="B78" s="3" t="n"/>
      <c r="C78" s="4" t="n"/>
      <c r="D78" s="3" t="n"/>
      <c r="E78" s="3" t="n"/>
      <c r="F78" s="4" t="n"/>
      <c r="G78" s="3" t="n"/>
      <c r="H78" s="13" t="n"/>
      <c r="I78" s="4" t="n"/>
      <c r="J78" s="14">
        <f>IF(B78="","",COUNTIF('Precios pactados'!$B$2:$B$101,B78))</f>
        <v/>
      </c>
    </row>
    <row r="79">
      <c r="A79" s="4" t="n"/>
      <c r="B79" s="3" t="n"/>
      <c r="C79" s="4" t="n"/>
      <c r="D79" s="3" t="n"/>
      <c r="E79" s="3" t="n"/>
      <c r="F79" s="4" t="n"/>
      <c r="G79" s="3" t="n"/>
      <c r="H79" s="13" t="n"/>
      <c r="I79" s="4" t="n"/>
      <c r="J79" s="15">
        <f>IF(B79="","",COUNTIF('Precios pactados'!$B$2:$B$101,B79))</f>
        <v/>
      </c>
    </row>
    <row r="80">
      <c r="A80" s="4" t="n"/>
      <c r="B80" s="3" t="n"/>
      <c r="C80" s="4" t="n"/>
      <c r="D80" s="3" t="n"/>
      <c r="E80" s="3" t="n"/>
      <c r="F80" s="4" t="n"/>
      <c r="G80" s="3" t="n"/>
      <c r="H80" s="13" t="n"/>
      <c r="I80" s="4" t="n"/>
      <c r="J80" s="14">
        <f>IF(B80="","",COUNTIF('Precios pactados'!$B$2:$B$101,B80))</f>
        <v/>
      </c>
    </row>
    <row r="81">
      <c r="A81" s="4" t="n"/>
      <c r="B81" s="3" t="n"/>
      <c r="C81" s="4" t="n"/>
      <c r="D81" s="3" t="n"/>
      <c r="E81" s="3" t="n"/>
      <c r="F81" s="4" t="n"/>
      <c r="G81" s="3" t="n"/>
      <c r="H81" s="13" t="n"/>
      <c r="I81" s="4" t="n"/>
      <c r="J81" s="15">
        <f>IF(B81="","",COUNTIF('Precios pactados'!$B$2:$B$101,B81))</f>
        <v/>
      </c>
    </row>
    <row r="82">
      <c r="A82" s="4" t="n"/>
      <c r="B82" s="3" t="n"/>
      <c r="C82" s="4" t="n"/>
      <c r="D82" s="3" t="n"/>
      <c r="E82" s="3" t="n"/>
      <c r="F82" s="4" t="n"/>
      <c r="G82" s="3" t="n"/>
      <c r="H82" s="13" t="n"/>
      <c r="I82" s="4" t="n"/>
      <c r="J82" s="14">
        <f>IF(B82="","",COUNTIF('Precios pactados'!$B$2:$B$101,B82))</f>
        <v/>
      </c>
    </row>
    <row r="83">
      <c r="A83" s="4" t="n"/>
      <c r="B83" s="3" t="n"/>
      <c r="C83" s="4" t="n"/>
      <c r="D83" s="3" t="n"/>
      <c r="E83" s="3" t="n"/>
      <c r="F83" s="4" t="n"/>
      <c r="G83" s="3" t="n"/>
      <c r="H83" s="13" t="n"/>
      <c r="I83" s="4" t="n"/>
      <c r="J83" s="15">
        <f>IF(B83="","",COUNTIF('Precios pactados'!$B$2:$B$101,B83))</f>
        <v/>
      </c>
    </row>
    <row r="84">
      <c r="A84" s="4" t="n"/>
      <c r="B84" s="3" t="n"/>
      <c r="C84" s="4" t="n"/>
      <c r="D84" s="3" t="n"/>
      <c r="E84" s="3" t="n"/>
      <c r="F84" s="4" t="n"/>
      <c r="G84" s="3" t="n"/>
      <c r="H84" s="13" t="n"/>
      <c r="I84" s="4" t="n"/>
      <c r="J84" s="14">
        <f>IF(B84="","",COUNTIF('Precios pactados'!$B$2:$B$101,B84))</f>
        <v/>
      </c>
    </row>
    <row r="85">
      <c r="A85" s="4" t="n"/>
      <c r="B85" s="3" t="n"/>
      <c r="C85" s="4" t="n"/>
      <c r="D85" s="3" t="n"/>
      <c r="E85" s="3" t="n"/>
      <c r="F85" s="4" t="n"/>
      <c r="G85" s="3" t="n"/>
      <c r="H85" s="13" t="n"/>
      <c r="I85" s="4" t="n"/>
      <c r="J85" s="15">
        <f>IF(B85="","",COUNTIF('Precios pactados'!$B$2:$B$101,B85))</f>
        <v/>
      </c>
    </row>
    <row r="86">
      <c r="A86" s="4" t="n"/>
      <c r="B86" s="3" t="n"/>
      <c r="C86" s="4" t="n"/>
      <c r="D86" s="3" t="n"/>
      <c r="E86" s="3" t="n"/>
      <c r="F86" s="4" t="n"/>
      <c r="G86" s="3" t="n"/>
      <c r="H86" s="13" t="n"/>
      <c r="I86" s="4" t="n"/>
      <c r="J86" s="14">
        <f>IF(B86="","",COUNTIF('Precios pactados'!$B$2:$B$101,B86))</f>
        <v/>
      </c>
    </row>
    <row r="87">
      <c r="A87" s="4" t="n"/>
      <c r="B87" s="3" t="n"/>
      <c r="C87" s="4" t="n"/>
      <c r="D87" s="3" t="n"/>
      <c r="E87" s="3" t="n"/>
      <c r="F87" s="4" t="n"/>
      <c r="G87" s="3" t="n"/>
      <c r="H87" s="13" t="n"/>
      <c r="I87" s="4" t="n"/>
      <c r="J87" s="15">
        <f>IF(B87="","",COUNTIF('Precios pactados'!$B$2:$B$101,B87))</f>
        <v/>
      </c>
    </row>
    <row r="88">
      <c r="A88" s="4" t="n"/>
      <c r="B88" s="3" t="n"/>
      <c r="C88" s="4" t="n"/>
      <c r="D88" s="3" t="n"/>
      <c r="E88" s="3" t="n"/>
      <c r="F88" s="4" t="n"/>
      <c r="G88" s="3" t="n"/>
      <c r="H88" s="13" t="n"/>
      <c r="I88" s="4" t="n"/>
      <c r="J88" s="14">
        <f>IF(B88="","",COUNTIF('Precios pactados'!$B$2:$B$101,B88))</f>
        <v/>
      </c>
    </row>
    <row r="89">
      <c r="A89" s="4" t="n"/>
      <c r="B89" s="3" t="n"/>
      <c r="C89" s="4" t="n"/>
      <c r="D89" s="3" t="n"/>
      <c r="E89" s="3" t="n"/>
      <c r="F89" s="4" t="n"/>
      <c r="G89" s="3" t="n"/>
      <c r="H89" s="13" t="n"/>
      <c r="I89" s="4" t="n"/>
      <c r="J89" s="15">
        <f>IF(B89="","",COUNTIF('Precios pactados'!$B$2:$B$101,B89))</f>
        <v/>
      </c>
    </row>
    <row r="90">
      <c r="A90" s="4" t="n"/>
      <c r="B90" s="3" t="n"/>
      <c r="C90" s="4" t="n"/>
      <c r="D90" s="3" t="n"/>
      <c r="E90" s="3" t="n"/>
      <c r="F90" s="4" t="n"/>
      <c r="G90" s="3" t="n"/>
      <c r="H90" s="13" t="n"/>
      <c r="I90" s="4" t="n"/>
      <c r="J90" s="14">
        <f>IF(B90="","",COUNTIF('Precios pactados'!$B$2:$B$101,B90))</f>
        <v/>
      </c>
    </row>
    <row r="91">
      <c r="A91" s="4" t="n"/>
      <c r="B91" s="3" t="n"/>
      <c r="C91" s="4" t="n"/>
      <c r="D91" s="3" t="n"/>
      <c r="E91" s="3" t="n"/>
      <c r="F91" s="4" t="n"/>
      <c r="G91" s="3" t="n"/>
      <c r="H91" s="13" t="n"/>
      <c r="I91" s="4" t="n"/>
      <c r="J91" s="15">
        <f>IF(B91="","",COUNTIF('Precios pactados'!$B$2:$B$101,B91))</f>
        <v/>
      </c>
    </row>
    <row r="92">
      <c r="A92" s="4" t="n"/>
      <c r="B92" s="3" t="n"/>
      <c r="C92" s="4" t="n"/>
      <c r="D92" s="3" t="n"/>
      <c r="E92" s="3" t="n"/>
      <c r="F92" s="4" t="n"/>
      <c r="G92" s="3" t="n"/>
      <c r="H92" s="13" t="n"/>
      <c r="I92" s="4" t="n"/>
      <c r="J92" s="14">
        <f>IF(B92="","",COUNTIF('Precios pactados'!$B$2:$B$101,B92))</f>
        <v/>
      </c>
    </row>
    <row r="93">
      <c r="A93" s="4" t="n"/>
      <c r="B93" s="3" t="n"/>
      <c r="C93" s="4" t="n"/>
      <c r="D93" s="3" t="n"/>
      <c r="E93" s="3" t="n"/>
      <c r="F93" s="4" t="n"/>
      <c r="G93" s="3" t="n"/>
      <c r="H93" s="13" t="n"/>
      <c r="I93" s="4" t="n"/>
      <c r="J93" s="15">
        <f>IF(B93="","",COUNTIF('Precios pactados'!$B$2:$B$101,B93))</f>
        <v/>
      </c>
    </row>
    <row r="94">
      <c r="A94" s="4" t="n"/>
      <c r="B94" s="3" t="n"/>
      <c r="C94" s="4" t="n"/>
      <c r="D94" s="3" t="n"/>
      <c r="E94" s="3" t="n"/>
      <c r="F94" s="4" t="n"/>
      <c r="G94" s="3" t="n"/>
      <c r="H94" s="13" t="n"/>
      <c r="I94" s="4" t="n"/>
      <c r="J94" s="14">
        <f>IF(B94="","",COUNTIF('Precios pactados'!$B$2:$B$101,B94))</f>
        <v/>
      </c>
    </row>
    <row r="95">
      <c r="A95" s="4" t="n"/>
      <c r="B95" s="3" t="n"/>
      <c r="C95" s="4" t="n"/>
      <c r="D95" s="3" t="n"/>
      <c r="E95" s="3" t="n"/>
      <c r="F95" s="4" t="n"/>
      <c r="G95" s="3" t="n"/>
      <c r="H95" s="13" t="n"/>
      <c r="I95" s="4" t="n"/>
      <c r="J95" s="15">
        <f>IF(B95="","",COUNTIF('Precios pactados'!$B$2:$B$101,B95))</f>
        <v/>
      </c>
    </row>
    <row r="96">
      <c r="A96" s="4" t="n"/>
      <c r="B96" s="3" t="n"/>
      <c r="C96" s="4" t="n"/>
      <c r="D96" s="3" t="n"/>
      <c r="E96" s="3" t="n"/>
      <c r="F96" s="4" t="n"/>
      <c r="G96" s="3" t="n"/>
      <c r="H96" s="13" t="n"/>
      <c r="I96" s="4" t="n"/>
      <c r="J96" s="14">
        <f>IF(B96="","",COUNTIF('Precios pactados'!$B$2:$B$101,B96))</f>
        <v/>
      </c>
    </row>
    <row r="97">
      <c r="A97" s="4" t="n"/>
      <c r="B97" s="3" t="n"/>
      <c r="C97" s="4" t="n"/>
      <c r="D97" s="3" t="n"/>
      <c r="E97" s="3" t="n"/>
      <c r="F97" s="4" t="n"/>
      <c r="G97" s="3" t="n"/>
      <c r="H97" s="13" t="n"/>
      <c r="I97" s="4" t="n"/>
      <c r="J97" s="15">
        <f>IF(B97="","",COUNTIF('Precios pactados'!$B$2:$B$101,B97))</f>
        <v/>
      </c>
    </row>
    <row r="98">
      <c r="A98" s="4" t="n"/>
      <c r="B98" s="3" t="n"/>
      <c r="C98" s="4" t="n"/>
      <c r="D98" s="3" t="n"/>
      <c r="E98" s="3" t="n"/>
      <c r="F98" s="4" t="n"/>
      <c r="G98" s="3" t="n"/>
      <c r="H98" s="13" t="n"/>
      <c r="I98" s="4" t="n"/>
      <c r="J98" s="14">
        <f>IF(B98="","",COUNTIF('Precios pactados'!$B$2:$B$101,B98))</f>
        <v/>
      </c>
    </row>
    <row r="99">
      <c r="A99" s="4" t="n"/>
      <c r="B99" s="3" t="n"/>
      <c r="C99" s="4" t="n"/>
      <c r="D99" s="3" t="n"/>
      <c r="E99" s="3" t="n"/>
      <c r="F99" s="4" t="n"/>
      <c r="G99" s="3" t="n"/>
      <c r="H99" s="13" t="n"/>
      <c r="I99" s="4" t="n"/>
      <c r="J99" s="15">
        <f>IF(B99="","",COUNTIF('Precios pactados'!$B$2:$B$101,B99))</f>
        <v/>
      </c>
    </row>
    <row r="100">
      <c r="A100" s="4" t="n"/>
      <c r="B100" s="3" t="n"/>
      <c r="C100" s="4" t="n"/>
      <c r="D100" s="3" t="n"/>
      <c r="E100" s="3" t="n"/>
      <c r="F100" s="4" t="n"/>
      <c r="G100" s="3" t="n"/>
      <c r="H100" s="13" t="n"/>
      <c r="I100" s="4" t="n"/>
      <c r="J100" s="14">
        <f>IF(B100="","",COUNTIF('Precios pactados'!$B$2:$B$101,B100))</f>
        <v/>
      </c>
    </row>
    <row r="101">
      <c r="A101" s="4" t="n"/>
      <c r="B101" s="3" t="n"/>
      <c r="C101" s="4" t="n"/>
      <c r="D101" s="3" t="n"/>
      <c r="E101" s="3" t="n"/>
      <c r="F101" s="4" t="n"/>
      <c r="G101" s="3" t="n"/>
      <c r="H101" s="13" t="n"/>
      <c r="I101" s="4" t="n"/>
      <c r="J101" s="15">
        <f>IF(B101="","",COUNTIF('Precios pactados'!$B$2:$B$101,B101))</f>
        <v/>
      </c>
    </row>
  </sheetData>
  <autoFilter ref="A1:J101"/>
  <dataValidations count="2">
    <dataValidation sqref="I2:I101" showErrorMessage="1" showInputMessage="1" allowBlank="1" type="list">
      <formula1>"Sí,No"</formula1>
    </dataValidation>
    <dataValidation sqref="G2:G101" showErrorMessage="1" showInputMessage="1" allowBlank="1" type="list">
      <formula1>"15 días fecha factura,30 días fecha factura,60 días fecha factura,Transferencia anticipada"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9" customWidth="1" min="2" max="2"/>
    <col width="20" customWidth="1" min="3" max="3"/>
    <col width="20" customWidth="1" min="4" max="4"/>
    <col width="20" customWidth="1" min="5" max="5"/>
    <col width="4" customWidth="1" min="6" max="6"/>
    <col width="4" customWidth="1" min="7" max="7"/>
    <col width="23" customWidth="1" min="8" max="8"/>
    <col width="16" customWidth="1" min="9" max="9"/>
    <col width="4" customWidth="1" min="10" max="10"/>
    <col width="4" customWidth="1" min="11" max="11"/>
    <col width="4" customWidth="1" min="12" max="12"/>
    <col width="4" customWidth="1" min="13" max="13"/>
    <col hidden="1" width="31" customWidth="1" min="14" max="14"/>
    <col hidden="1" width="19" customWidth="1" min="15" max="15"/>
    <col hidden="1" width="19" customWidth="1" min="16" max="16"/>
  </cols>
  <sheetData>
    <row r="1" ht="28" customHeight="1">
      <c r="A1" s="16" t="inlineStr">
        <is>
          <t>Resumen de control de precios pactados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2" t="n"/>
    </row>
    <row r="2"/>
    <row r="3">
      <c r="A3" s="17" t="inlineStr">
        <is>
          <t>Indicadores principales</t>
        </is>
      </c>
      <c r="B3" s="18" t="n"/>
    </row>
    <row r="4">
      <c r="A4" s="19" t="inlineStr">
        <is>
          <t>Nº total de precios pactados</t>
        </is>
      </c>
      <c r="B4" s="20">
        <f>COUNTA('Precios pactados'!$A$2:$A$101)</f>
        <v/>
      </c>
    </row>
    <row r="5">
      <c r="A5" s="19" t="inlineStr">
        <is>
          <t>Precio medio pactado sin IVA</t>
        </is>
      </c>
      <c r="B5" s="21">
        <f>IFERROR(AVERAGE('Precios pactados'!$K$2:$K$101),0)</f>
        <v/>
      </c>
    </row>
    <row r="6">
      <c r="A6" s="19" t="inlineStr">
        <is>
          <t>Variación media porcentual</t>
        </is>
      </c>
      <c r="B6" s="22">
        <f>IFERROR(AVERAGE('Precios pactados'!$P$2:$P$101),0)</f>
        <v/>
      </c>
    </row>
    <row r="7">
      <c r="A7" s="19" t="inlineStr">
        <is>
          <t>Nº de pactos a revisar</t>
        </is>
      </c>
      <c r="B7" s="20">
        <f>COUNTIF('Precios pactados'!$Q$2:$Q$101,"Revisar al alza")</f>
        <v/>
      </c>
    </row>
    <row r="8">
      <c r="A8" s="19" t="inlineStr">
        <is>
          <t>Importe total de variaciones</t>
        </is>
      </c>
      <c r="B8" s="21">
        <f>SUM('Precios pactados'!$O$2:$O$101)</f>
        <v/>
      </c>
    </row>
    <row r="9">
      <c r="A9" s="19" t="inlineStr">
        <is>
          <t>Porcentaje de pactos en objetivo</t>
        </is>
      </c>
      <c r="B9" s="22">
        <f>IFERROR(COUNTIF('Precios pactados'!$Q$2:$Q$101,"En objetivo")/COUNTA('Precios pactados'!$Q$2:$Q$101),0)</f>
        <v/>
      </c>
    </row>
    <row r="10"/>
    <row r="11"/>
    <row r="12">
      <c r="A12" s="23" t="inlineStr">
        <is>
          <t>Categoría</t>
        </is>
      </c>
      <c r="B12" s="23" t="inlineStr">
        <is>
          <t>Nº de productos</t>
        </is>
      </c>
      <c r="C12" s="23" t="inlineStr">
        <is>
          <t>Precio medio pactado</t>
        </is>
      </c>
      <c r="D12" s="23" t="inlineStr">
        <is>
          <t>Precio medio actual</t>
        </is>
      </c>
      <c r="E12" s="23" t="inlineStr">
        <is>
          <t>Variación media (%)</t>
        </is>
      </c>
      <c r="H12" s="23" t="inlineStr">
        <is>
          <t>Estado</t>
        </is>
      </c>
      <c r="I12" s="23" t="inlineStr">
        <is>
          <t>Nº de pactos</t>
        </is>
      </c>
      <c r="N12" s="23" t="inlineStr">
        <is>
          <t>Producto</t>
        </is>
      </c>
      <c r="O12" s="23" t="inlineStr">
        <is>
          <t>Precio pactado sin IVA</t>
        </is>
      </c>
      <c r="P12" s="23" t="inlineStr">
        <is>
          <t>Precio actual sin IVA</t>
        </is>
      </c>
    </row>
    <row r="13">
      <c r="A13" s="24" t="inlineStr">
        <is>
          <t>Alimentación</t>
        </is>
      </c>
      <c r="B13" s="2">
        <f>COUNTIF('Precios pactados'!$E$2:$E$101,A13)</f>
        <v/>
      </c>
      <c r="C13" s="8">
        <f>IFERROR(AVERAGEIF('Precios pactados'!$E$2:$E$101,A13,'Precios pactados'!$K$2:$K$101),0)</f>
        <v/>
      </c>
      <c r="D13" s="8">
        <f>IFERROR(AVERAGEIF('Precios pactados'!$E$2:$E$101,A13,'Precios pactados'!$N$2:$N$101),0)</f>
        <v/>
      </c>
      <c r="E13" s="9">
        <f>IFERROR(SUMIF('Precios pactados'!$E$2:$E$101,A13,'Precios pactados'!$P$2:$P$101)/COUNTIF('Precios pactados'!$E$2:$E$101,A13),0)</f>
        <v/>
      </c>
      <c r="H13" s="24" t="inlineStr">
        <is>
          <t>En objetivo</t>
        </is>
      </c>
      <c r="I13" s="14">
        <f>COUNTIF('Precios pactados'!$Q$2:$Q$101,H13)</f>
        <v/>
      </c>
      <c r="N13" s="25">
        <f>IF('Precios pactados'!$A2="","",'Precios pactados'!$G2)</f>
        <v/>
      </c>
      <c r="O13" s="11">
        <f>IF('Precios pactados'!$A2="","",'Precios pactados'!$K2)</f>
        <v/>
      </c>
      <c r="P13" s="11">
        <f>IF('Precios pactados'!$A2="","",'Precios pactados'!$N2)</f>
        <v/>
      </c>
    </row>
    <row r="14">
      <c r="A14" s="25" t="inlineStr">
        <is>
          <t>Embalaje</t>
        </is>
      </c>
      <c r="B14" s="10">
        <f>COUNTIF('Precios pactados'!$E$2:$E$101,A14)</f>
        <v/>
      </c>
      <c r="C14" s="11">
        <f>IFERROR(AVERAGEIF('Precios pactados'!$E$2:$E$101,A14,'Precios pactados'!$K$2:$K$101),0)</f>
        <v/>
      </c>
      <c r="D14" s="11">
        <f>IFERROR(AVERAGEIF('Precios pactados'!$E$2:$E$101,A14,'Precios pactados'!$N$2:$N$101),0)</f>
        <v/>
      </c>
      <c r="E14" s="12">
        <f>IFERROR(SUMIF('Precios pactados'!$E$2:$E$101,A14,'Precios pactados'!$P$2:$P$101)/COUNTIF('Precios pactados'!$E$2:$E$101,A14),0)</f>
        <v/>
      </c>
      <c r="H14" s="25" t="inlineStr">
        <is>
          <t>Revisar al alza</t>
        </is>
      </c>
      <c r="I14" s="15">
        <f>COUNTIF('Precios pactados'!$Q$2:$Q$101,H14)</f>
        <v/>
      </c>
      <c r="N14" s="25">
        <f>IF('Precios pactados'!$A3="","",'Precios pactados'!$G3)</f>
        <v/>
      </c>
      <c r="O14" s="11">
        <f>IF('Precios pactados'!$A3="","",'Precios pactados'!$K3)</f>
        <v/>
      </c>
      <c r="P14" s="11">
        <f>IF('Precios pactados'!$A3="","",'Precios pactados'!$N3)</f>
        <v/>
      </c>
    </row>
    <row r="15">
      <c r="A15" s="24" t="inlineStr">
        <is>
          <t>Limpieza</t>
        </is>
      </c>
      <c r="B15" s="2">
        <f>COUNTIF('Precios pactados'!$E$2:$E$101,A15)</f>
        <v/>
      </c>
      <c r="C15" s="8">
        <f>IFERROR(AVERAGEIF('Precios pactados'!$E$2:$E$101,A15,'Precios pactados'!$K$2:$K$101),0)</f>
        <v/>
      </c>
      <c r="D15" s="8">
        <f>IFERROR(AVERAGEIF('Precios pactados'!$E$2:$E$101,A15,'Precios pactados'!$N$2:$N$101),0)</f>
        <v/>
      </c>
      <c r="E15" s="9">
        <f>IFERROR(SUMIF('Precios pactados'!$E$2:$E$101,A15,'Precios pactados'!$P$2:$P$101)/COUNTIF('Precios pactados'!$E$2:$E$101,A15),0)</f>
        <v/>
      </c>
      <c r="H15" s="24" t="inlineStr">
        <is>
          <t>Precio favorable</t>
        </is>
      </c>
      <c r="I15" s="14">
        <f>COUNTIF('Precios pactados'!$Q$2:$Q$101,H15)</f>
        <v/>
      </c>
      <c r="N15" s="25">
        <f>IF('Precios pactados'!$A4="","",'Precios pactados'!$G4)</f>
        <v/>
      </c>
      <c r="O15" s="11">
        <f>IF('Precios pactados'!$A4="","",'Precios pactados'!$K4)</f>
        <v/>
      </c>
      <c r="P15" s="11">
        <f>IF('Precios pactados'!$A4="","",'Precios pactados'!$N4)</f>
        <v/>
      </c>
    </row>
    <row r="16">
      <c r="A16" s="25" t="inlineStr">
        <is>
          <t>Oficina</t>
        </is>
      </c>
      <c r="B16" s="10">
        <f>COUNTIF('Precios pactados'!$E$2:$E$101,A16)</f>
        <v/>
      </c>
      <c r="C16" s="11">
        <f>IFERROR(AVERAGEIF('Precios pactados'!$E$2:$E$101,A16,'Precios pactados'!$K$2:$K$101),0)</f>
        <v/>
      </c>
      <c r="D16" s="11">
        <f>IFERROR(AVERAGEIF('Precios pactados'!$E$2:$E$101,A16,'Precios pactados'!$N$2:$N$101),0)</f>
        <v/>
      </c>
      <c r="E16" s="12">
        <f>IFERROR(SUMIF('Precios pactados'!$E$2:$E$101,A16,'Precios pactados'!$P$2:$P$101)/COUNTIF('Precios pactados'!$E$2:$E$101,A16),0)</f>
        <v/>
      </c>
      <c r="N16" s="25">
        <f>IF('Precios pactados'!$A5="","",'Precios pactados'!$G5)</f>
        <v/>
      </c>
      <c r="O16" s="11">
        <f>IF('Precios pactados'!$A5="","",'Precios pactados'!$K5)</f>
        <v/>
      </c>
      <c r="P16" s="11">
        <f>IF('Precios pactados'!$A5="","",'Precios pactados'!$N5)</f>
        <v/>
      </c>
    </row>
    <row r="17">
      <c r="A17" s="24" t="inlineStr">
        <is>
          <t>Protección</t>
        </is>
      </c>
      <c r="B17" s="2">
        <f>COUNTIF('Precios pactados'!$E$2:$E$101,A17)</f>
        <v/>
      </c>
      <c r="C17" s="8">
        <f>IFERROR(AVERAGEIF('Precios pactados'!$E$2:$E$101,A17,'Precios pactados'!$K$2:$K$101),0)</f>
        <v/>
      </c>
      <c r="D17" s="8">
        <f>IFERROR(AVERAGEIF('Precios pactados'!$E$2:$E$101,A17,'Precios pactados'!$N$2:$N$101),0)</f>
        <v/>
      </c>
      <c r="E17" s="9">
        <f>IFERROR(SUMIF('Precios pactados'!$E$2:$E$101,A17,'Precios pactados'!$P$2:$P$101)/COUNTIF('Precios pactados'!$E$2:$E$101,A17),0)</f>
        <v/>
      </c>
      <c r="N17" s="25">
        <f>IF('Precios pactados'!$A6="","",'Precios pactados'!$G6)</f>
        <v/>
      </c>
      <c r="O17" s="11">
        <f>IF('Precios pactados'!$A6="","",'Precios pactados'!$K6)</f>
        <v/>
      </c>
      <c r="P17" s="11">
        <f>IF('Precios pactados'!$A6="","",'Precios pactados'!$N6)</f>
        <v/>
      </c>
    </row>
    <row r="18">
      <c r="A18" s="25" t="inlineStr">
        <is>
          <t>Logística</t>
        </is>
      </c>
      <c r="B18" s="10">
        <f>COUNTIF('Precios pactados'!$E$2:$E$101,A18)</f>
        <v/>
      </c>
      <c r="C18" s="11">
        <f>IFERROR(AVERAGEIF('Precios pactados'!$E$2:$E$101,A18,'Precios pactados'!$K$2:$K$101),0)</f>
        <v/>
      </c>
      <c r="D18" s="11">
        <f>IFERROR(AVERAGEIF('Precios pactados'!$E$2:$E$101,A18,'Precios pactados'!$N$2:$N$101),0)</f>
        <v/>
      </c>
      <c r="E18" s="12">
        <f>IFERROR(SUMIF('Precios pactados'!$E$2:$E$101,A18,'Precios pactados'!$P$2:$P$101)/COUNTIF('Precios pactados'!$E$2:$E$101,A18),0)</f>
        <v/>
      </c>
      <c r="N18" s="25">
        <f>IF('Precios pactados'!$A7="","",'Precios pactados'!$G7)</f>
        <v/>
      </c>
      <c r="O18" s="11">
        <f>IF('Precios pactados'!$A7="","",'Precios pactados'!$K7)</f>
        <v/>
      </c>
      <c r="P18" s="11">
        <f>IF('Precios pactados'!$A7="","",'Precios pactados'!$N7)</f>
        <v/>
      </c>
    </row>
    <row r="19">
      <c r="A19" s="24" t="inlineStr">
        <is>
          <t>Equipamiento</t>
        </is>
      </c>
      <c r="B19" s="2">
        <f>COUNTIF('Precios pactados'!$E$2:$E$101,A19)</f>
        <v/>
      </c>
      <c r="C19" s="8">
        <f>IFERROR(AVERAGEIF('Precios pactados'!$E$2:$E$101,A19,'Precios pactados'!$K$2:$K$101),0)</f>
        <v/>
      </c>
      <c r="D19" s="8">
        <f>IFERROR(AVERAGEIF('Precios pactados'!$E$2:$E$101,A19,'Precios pactados'!$N$2:$N$101),0)</f>
        <v/>
      </c>
      <c r="E19" s="9">
        <f>IFERROR(SUMIF('Precios pactados'!$E$2:$E$101,A19,'Precios pactados'!$P$2:$P$101)/COUNTIF('Precios pactados'!$E$2:$E$101,A19),0)</f>
        <v/>
      </c>
      <c r="N19" s="25">
        <f>IF('Precios pactados'!$A8="","",'Precios pactados'!$G8)</f>
        <v/>
      </c>
      <c r="O19" s="11">
        <f>IF('Precios pactados'!$A8="","",'Precios pactados'!$K8)</f>
        <v/>
      </c>
      <c r="P19" s="11">
        <f>IF('Precios pactados'!$A8="","",'Precios pactados'!$N8)</f>
        <v/>
      </c>
    </row>
    <row r="20" ht="34" customHeight="1">
      <c r="A20" s="17" t="inlineStr">
        <is>
          <t>Nota</t>
        </is>
      </c>
      <c r="B20" s="26" t="inlineStr">
        <is>
          <t>Revisar periódicamente los precios y conservar evidencias del acuerdo con el proveedor. Los precios no sustituyen la validación contractual, fiscal o contable.</t>
        </is>
      </c>
      <c r="C20" s="31" t="n"/>
      <c r="D20" s="31" t="n"/>
      <c r="E20" s="31" t="n"/>
      <c r="F20" s="31" t="n"/>
      <c r="G20" s="31" t="n"/>
      <c r="H20" s="31" t="n"/>
      <c r="I20" s="31" t="n"/>
      <c r="J20" s="31" t="n"/>
      <c r="K20" s="31" t="n"/>
      <c r="L20" s="31" t="n"/>
      <c r="M20" s="31" t="n"/>
      <c r="N20" s="31" t="n"/>
      <c r="O20" s="31" t="n"/>
      <c r="P20" s="32" t="n"/>
    </row>
    <row r="21">
      <c r="N21" s="25">
        <f>IF('Precios pactados'!$A10="","",'Precios pactados'!$G10)</f>
        <v/>
      </c>
      <c r="O21" s="11">
        <f>IF('Precios pactados'!$A10="","",'Precios pactados'!$K10)</f>
        <v/>
      </c>
      <c r="P21" s="11">
        <f>IF('Precios pactados'!$A10="","",'Precios pactados'!$N10)</f>
        <v/>
      </c>
    </row>
    <row r="22">
      <c r="N22" s="25">
        <f>IF('Precios pactados'!$A11="","",'Precios pactados'!$G11)</f>
        <v/>
      </c>
      <c r="O22" s="11">
        <f>IF('Precios pactados'!$A11="","",'Precios pactados'!$K11)</f>
        <v/>
      </c>
      <c r="P22" s="11">
        <f>IF('Precios pactados'!$A11="","",'Precios pactados'!$N11)</f>
        <v/>
      </c>
    </row>
    <row r="23">
      <c r="N23" s="25">
        <f>IF('Precios pactados'!$A12="","",'Precios pactados'!$G12)</f>
        <v/>
      </c>
      <c r="O23" s="11">
        <f>IF('Precios pactados'!$A12="","",'Precios pactados'!$K12)</f>
        <v/>
      </c>
      <c r="P23" s="11">
        <f>IF('Precios pactados'!$A12="","",'Precios pactados'!$N12)</f>
        <v/>
      </c>
    </row>
    <row r="24">
      <c r="N24" s="25">
        <f>IF('Precios pactados'!$A13="","",'Precios pactados'!$G13)</f>
        <v/>
      </c>
      <c r="O24" s="11">
        <f>IF('Precios pactados'!$A13="","",'Precios pactados'!$K13)</f>
        <v/>
      </c>
      <c r="P24" s="11">
        <f>IF('Precios pactados'!$A13="","",'Precios pactados'!$N13)</f>
        <v/>
      </c>
    </row>
    <row r="25">
      <c r="N25" s="25">
        <f>IF('Precios pactados'!$A14="","",'Precios pactados'!$G14)</f>
        <v/>
      </c>
      <c r="O25" s="11">
        <f>IF('Precios pactados'!$A14="","",'Precios pactados'!$K14)</f>
        <v/>
      </c>
      <c r="P25" s="11">
        <f>IF('Precios pactados'!$A14="","",'Precios pactados'!$N14)</f>
        <v/>
      </c>
    </row>
    <row r="26">
      <c r="N26" s="25">
        <f>IF('Precios pactados'!$A15="","",'Precios pactados'!$G15)</f>
        <v/>
      </c>
      <c r="O26" s="11">
        <f>IF('Precios pactados'!$A15="","",'Precios pactados'!$K15)</f>
        <v/>
      </c>
      <c r="P26" s="11">
        <f>IF('Precios pactados'!$A15="","",'Precios pactados'!$N15)</f>
        <v/>
      </c>
    </row>
    <row r="27">
      <c r="N27" s="25">
        <f>IF('Precios pactados'!$A16="","",'Precios pactados'!$G16)</f>
        <v/>
      </c>
      <c r="O27" s="11">
        <f>IF('Precios pactados'!$A16="","",'Precios pactados'!$K16)</f>
        <v/>
      </c>
      <c r="P27" s="11">
        <f>IF('Precios pactados'!$A16="","",'Precios pactados'!$N16)</f>
        <v/>
      </c>
    </row>
    <row r="28">
      <c r="N28" s="25">
        <f>IF('Precios pactados'!$A17="","",'Precios pactados'!$G17)</f>
        <v/>
      </c>
      <c r="O28" s="11">
        <f>IF('Precios pactados'!$A17="","",'Precios pactados'!$K17)</f>
        <v/>
      </c>
      <c r="P28" s="11">
        <f>IF('Precios pactados'!$A17="","",'Precios pactados'!$N17)</f>
        <v/>
      </c>
    </row>
    <row r="29">
      <c r="N29" s="25">
        <f>IF('Precios pactados'!$A18="","",'Precios pactados'!$G18)</f>
        <v/>
      </c>
      <c r="O29" s="11">
        <f>IF('Precios pactados'!$A18="","",'Precios pactados'!$K18)</f>
        <v/>
      </c>
      <c r="P29" s="11">
        <f>IF('Precios pactados'!$A18="","",'Precios pactados'!$N18)</f>
        <v/>
      </c>
    </row>
    <row r="30">
      <c r="N30" s="25">
        <f>IF('Precios pactados'!$A19="","",'Precios pactados'!$G19)</f>
        <v/>
      </c>
      <c r="O30" s="11">
        <f>IF('Precios pactados'!$A19="","",'Precios pactados'!$K19)</f>
        <v/>
      </c>
      <c r="P30" s="11">
        <f>IF('Precios pactados'!$A19="","",'Precios pactados'!$N19)</f>
        <v/>
      </c>
    </row>
    <row r="31">
      <c r="N31" s="25">
        <f>IF('Precios pactados'!$A20="","",'Precios pactados'!$G20)</f>
        <v/>
      </c>
      <c r="O31" s="11">
        <f>IF('Precios pactados'!$A20="","",'Precios pactados'!$K20)</f>
        <v/>
      </c>
      <c r="P31" s="11">
        <f>IF('Precios pactados'!$A20="","",'Precios pactados'!$N20)</f>
        <v/>
      </c>
    </row>
    <row r="32">
      <c r="N32" s="25">
        <f>IF('Precios pactados'!$A21="","",'Precios pactados'!$G21)</f>
        <v/>
      </c>
      <c r="O32" s="11">
        <f>IF('Precios pactados'!$A21="","",'Precios pactados'!$K21)</f>
        <v/>
      </c>
      <c r="P32" s="11">
        <f>IF('Precios pactados'!$A21="","",'Precios pactados'!$N21)</f>
        <v/>
      </c>
    </row>
    <row r="33">
      <c r="N33" s="25">
        <f>IF('Precios pactados'!$A22="","",'Precios pactados'!$G22)</f>
        <v/>
      </c>
      <c r="O33" s="11">
        <f>IF('Precios pactados'!$A22="","",'Precios pactados'!$K22)</f>
        <v/>
      </c>
      <c r="P33" s="11">
        <f>IF('Precios pactados'!$A22="","",'Precios pactados'!$N22)</f>
        <v/>
      </c>
    </row>
    <row r="34">
      <c r="N34" s="25">
        <f>IF('Precios pactados'!$A23="","",'Precios pactados'!$G23)</f>
        <v/>
      </c>
      <c r="O34" s="11">
        <f>IF('Precios pactados'!$A23="","",'Precios pactados'!$K23)</f>
        <v/>
      </c>
      <c r="P34" s="11">
        <f>IF('Precios pactados'!$A23="","",'Precios pactados'!$N23)</f>
        <v/>
      </c>
    </row>
    <row r="35">
      <c r="N35" s="25">
        <f>IF('Precios pactados'!$A24="","",'Precios pactados'!$G24)</f>
        <v/>
      </c>
      <c r="O35" s="11">
        <f>IF('Precios pactados'!$A24="","",'Precios pactados'!$K24)</f>
        <v/>
      </c>
      <c r="P35" s="11">
        <f>IF('Precios pactados'!$A24="","",'Precios pactados'!$N24)</f>
        <v/>
      </c>
    </row>
    <row r="36">
      <c r="N36" s="25">
        <f>IF('Precios pactados'!$A25="","",'Precios pactados'!$G25)</f>
        <v/>
      </c>
      <c r="O36" s="11">
        <f>IF('Precios pactados'!$A25="","",'Precios pactados'!$K25)</f>
        <v/>
      </c>
      <c r="P36" s="11">
        <f>IF('Precios pactados'!$A25="","",'Precios pactados'!$N25)</f>
        <v/>
      </c>
    </row>
    <row r="37">
      <c r="N37" s="25">
        <f>IF('Precios pactados'!$A26="","",'Precios pactados'!$G26)</f>
        <v/>
      </c>
      <c r="O37" s="11">
        <f>IF('Precios pactados'!$A26="","",'Precios pactados'!$K26)</f>
        <v/>
      </c>
      <c r="P37" s="11">
        <f>IF('Precios pactados'!$A26="","",'Precios pactados'!$N26)</f>
        <v/>
      </c>
    </row>
    <row r="38">
      <c r="N38" s="25">
        <f>IF('Precios pactados'!$A27="","",'Precios pactados'!$G27)</f>
        <v/>
      </c>
      <c r="O38" s="11">
        <f>IF('Precios pactados'!$A27="","",'Precios pactados'!$K27)</f>
        <v/>
      </c>
      <c r="P38" s="11">
        <f>IF('Precios pactados'!$A27="","",'Precios pactados'!$N27)</f>
        <v/>
      </c>
    </row>
    <row r="39">
      <c r="N39" s="25">
        <f>IF('Precios pactados'!$A28="","",'Precios pactados'!$G28)</f>
        <v/>
      </c>
      <c r="O39" s="11">
        <f>IF('Precios pactados'!$A28="","",'Precios pactados'!$K28)</f>
        <v/>
      </c>
      <c r="P39" s="11">
        <f>IF('Precios pactados'!$A28="","",'Precios pactados'!$N28)</f>
        <v/>
      </c>
    </row>
    <row r="40">
      <c r="N40" s="25">
        <f>IF('Precios pactados'!$A29="","",'Precios pactados'!$G29)</f>
        <v/>
      </c>
      <c r="O40" s="11">
        <f>IF('Precios pactados'!$A29="","",'Precios pactados'!$K29)</f>
        <v/>
      </c>
      <c r="P40" s="11">
        <f>IF('Precios pactados'!$A29="","",'Precios pactados'!$N29)</f>
        <v/>
      </c>
    </row>
    <row r="41">
      <c r="N41" s="25">
        <f>IF('Precios pactados'!$A30="","",'Precios pactados'!$G30)</f>
        <v/>
      </c>
      <c r="O41" s="11">
        <f>IF('Precios pactados'!$A30="","",'Precios pactados'!$K30)</f>
        <v/>
      </c>
      <c r="P41" s="11">
        <f>IF('Precios pactados'!$A30="","",'Precios pactados'!$N30)</f>
        <v/>
      </c>
    </row>
    <row r="42">
      <c r="N42" s="25">
        <f>IF('Precios pactados'!$A31="","",'Precios pactados'!$G31)</f>
        <v/>
      </c>
      <c r="O42" s="11">
        <f>IF('Precios pactados'!$A31="","",'Precios pactados'!$K31)</f>
        <v/>
      </c>
      <c r="P42" s="11">
        <f>IF('Precios pactados'!$A31="","",'Precios pactados'!$N31)</f>
        <v/>
      </c>
    </row>
    <row r="43">
      <c r="N43" s="25">
        <f>IF('Precios pactados'!$A32="","",'Precios pactados'!$G32)</f>
        <v/>
      </c>
      <c r="O43" s="11">
        <f>IF('Precios pactados'!$A32="","",'Precios pactados'!$K32)</f>
        <v/>
      </c>
      <c r="P43" s="11">
        <f>IF('Precios pactados'!$A32="","",'Precios pactados'!$N32)</f>
        <v/>
      </c>
    </row>
    <row r="44">
      <c r="N44" s="25">
        <f>IF('Precios pactados'!$A33="","",'Precios pactados'!$G33)</f>
        <v/>
      </c>
      <c r="O44" s="11">
        <f>IF('Precios pactados'!$A33="","",'Precios pactados'!$K33)</f>
        <v/>
      </c>
      <c r="P44" s="11">
        <f>IF('Precios pactados'!$A33="","",'Precios pactados'!$N33)</f>
        <v/>
      </c>
    </row>
    <row r="45">
      <c r="N45" s="25">
        <f>IF('Precios pactados'!$A34="","",'Precios pactados'!$G34)</f>
        <v/>
      </c>
      <c r="O45" s="11">
        <f>IF('Precios pactados'!$A34="","",'Precios pactados'!$K34)</f>
        <v/>
      </c>
      <c r="P45" s="11">
        <f>IF('Precios pactados'!$A34="","",'Precios pactados'!$N34)</f>
        <v/>
      </c>
    </row>
    <row r="46">
      <c r="N46" s="25">
        <f>IF('Precios pactados'!$A35="","",'Precios pactados'!$G35)</f>
        <v/>
      </c>
      <c r="O46" s="11">
        <f>IF('Precios pactados'!$A35="","",'Precios pactados'!$K35)</f>
        <v/>
      </c>
      <c r="P46" s="11">
        <f>IF('Precios pactados'!$A35="","",'Precios pactados'!$N35)</f>
        <v/>
      </c>
    </row>
    <row r="47">
      <c r="N47" s="25">
        <f>IF('Precios pactados'!$A36="","",'Precios pactados'!$G36)</f>
        <v/>
      </c>
      <c r="O47" s="11">
        <f>IF('Precios pactados'!$A36="","",'Precios pactados'!$K36)</f>
        <v/>
      </c>
      <c r="P47" s="11">
        <f>IF('Precios pactados'!$A36="","",'Precios pactados'!$N36)</f>
        <v/>
      </c>
    </row>
    <row r="48">
      <c r="N48" s="25">
        <f>IF('Precios pactados'!$A37="","",'Precios pactados'!$G37)</f>
        <v/>
      </c>
      <c r="O48" s="11">
        <f>IF('Precios pactados'!$A37="","",'Precios pactados'!$K37)</f>
        <v/>
      </c>
      <c r="P48" s="11">
        <f>IF('Precios pactados'!$A37="","",'Precios pactados'!$N37)</f>
        <v/>
      </c>
    </row>
    <row r="49">
      <c r="N49" s="25">
        <f>IF('Precios pactados'!$A38="","",'Precios pactados'!$G38)</f>
        <v/>
      </c>
      <c r="O49" s="11">
        <f>IF('Precios pactados'!$A38="","",'Precios pactados'!$K38)</f>
        <v/>
      </c>
      <c r="P49" s="11">
        <f>IF('Precios pactados'!$A38="","",'Precios pactados'!$N38)</f>
        <v/>
      </c>
    </row>
    <row r="50">
      <c r="N50" s="25">
        <f>IF('Precios pactados'!$A39="","",'Precios pactados'!$G39)</f>
        <v/>
      </c>
      <c r="O50" s="11">
        <f>IF('Precios pactados'!$A39="","",'Precios pactados'!$K39)</f>
        <v/>
      </c>
      <c r="P50" s="11">
        <f>IF('Precios pactados'!$A39="","",'Precios pactados'!$N39)</f>
        <v/>
      </c>
    </row>
    <row r="51">
      <c r="N51" s="25">
        <f>IF('Precios pactados'!$A40="","",'Precios pactados'!$G40)</f>
        <v/>
      </c>
      <c r="O51" s="11">
        <f>IF('Precios pactados'!$A40="","",'Precios pactados'!$K40)</f>
        <v/>
      </c>
      <c r="P51" s="11">
        <f>IF('Precios pactados'!$A40="","",'Precios pactados'!$N40)</f>
        <v/>
      </c>
    </row>
    <row r="52">
      <c r="N52" s="25">
        <f>IF('Precios pactados'!$A41="","",'Precios pactados'!$G41)</f>
        <v/>
      </c>
      <c r="O52" s="11">
        <f>IF('Precios pactados'!$A41="","",'Precios pactados'!$K41)</f>
        <v/>
      </c>
      <c r="P52" s="11">
        <f>IF('Precios pactados'!$A41="","",'Precios pactados'!$N41)</f>
        <v/>
      </c>
    </row>
    <row r="53">
      <c r="N53" s="25">
        <f>IF('Precios pactados'!$A42="","",'Precios pactados'!$G42)</f>
        <v/>
      </c>
      <c r="O53" s="11">
        <f>IF('Precios pactados'!$A42="","",'Precios pactados'!$K42)</f>
        <v/>
      </c>
      <c r="P53" s="11">
        <f>IF('Precios pactados'!$A42="","",'Precios pactados'!$N42)</f>
        <v/>
      </c>
    </row>
    <row r="54">
      <c r="N54" s="25">
        <f>IF('Precios pactados'!$A43="","",'Precios pactados'!$G43)</f>
        <v/>
      </c>
      <c r="O54" s="11">
        <f>IF('Precios pactados'!$A43="","",'Precios pactados'!$K43)</f>
        <v/>
      </c>
      <c r="P54" s="11">
        <f>IF('Precios pactados'!$A43="","",'Precios pactados'!$N43)</f>
        <v/>
      </c>
    </row>
    <row r="55">
      <c r="N55" s="25">
        <f>IF('Precios pactados'!$A44="","",'Precios pactados'!$G44)</f>
        <v/>
      </c>
      <c r="O55" s="11">
        <f>IF('Precios pactados'!$A44="","",'Precios pactados'!$K44)</f>
        <v/>
      </c>
      <c r="P55" s="11">
        <f>IF('Precios pactados'!$A44="","",'Precios pactados'!$N44)</f>
        <v/>
      </c>
    </row>
    <row r="56">
      <c r="N56" s="25">
        <f>IF('Precios pactados'!$A45="","",'Precios pactados'!$G45)</f>
        <v/>
      </c>
      <c r="O56" s="11">
        <f>IF('Precios pactados'!$A45="","",'Precios pactados'!$K45)</f>
        <v/>
      </c>
      <c r="P56" s="11">
        <f>IF('Precios pactados'!$A45="","",'Precios pactados'!$N45)</f>
        <v/>
      </c>
    </row>
    <row r="57">
      <c r="N57" s="25">
        <f>IF('Precios pactados'!$A46="","",'Precios pactados'!$G46)</f>
        <v/>
      </c>
      <c r="O57" s="11">
        <f>IF('Precios pactados'!$A46="","",'Precios pactados'!$K46)</f>
        <v/>
      </c>
      <c r="P57" s="11">
        <f>IF('Precios pactados'!$A46="","",'Precios pactados'!$N46)</f>
        <v/>
      </c>
    </row>
    <row r="58">
      <c r="N58" s="25">
        <f>IF('Precios pactados'!$A47="","",'Precios pactados'!$G47)</f>
        <v/>
      </c>
      <c r="O58" s="11">
        <f>IF('Precios pactados'!$A47="","",'Precios pactados'!$K47)</f>
        <v/>
      </c>
      <c r="P58" s="11">
        <f>IF('Precios pactados'!$A47="","",'Precios pactados'!$N47)</f>
        <v/>
      </c>
    </row>
    <row r="59">
      <c r="N59" s="25">
        <f>IF('Precios pactados'!$A48="","",'Precios pactados'!$G48)</f>
        <v/>
      </c>
      <c r="O59" s="11">
        <f>IF('Precios pactados'!$A48="","",'Precios pactados'!$K48)</f>
        <v/>
      </c>
      <c r="P59" s="11">
        <f>IF('Precios pactados'!$A48="","",'Precios pactados'!$N48)</f>
        <v/>
      </c>
    </row>
    <row r="60">
      <c r="N60" s="25">
        <f>IF('Precios pactados'!$A49="","",'Precios pactados'!$G49)</f>
        <v/>
      </c>
      <c r="O60" s="11">
        <f>IF('Precios pactados'!$A49="","",'Precios pactados'!$K49)</f>
        <v/>
      </c>
      <c r="P60" s="11">
        <f>IF('Precios pactados'!$A49="","",'Precios pactados'!$N49)</f>
        <v/>
      </c>
    </row>
    <row r="61">
      <c r="N61" s="25">
        <f>IF('Precios pactados'!$A50="","",'Precios pactados'!$G50)</f>
        <v/>
      </c>
      <c r="O61" s="11">
        <f>IF('Precios pactados'!$A50="","",'Precios pactados'!$K50)</f>
        <v/>
      </c>
      <c r="P61" s="11">
        <f>IF('Precios pactados'!$A50="","",'Precios pactados'!$N50)</f>
        <v/>
      </c>
    </row>
    <row r="62">
      <c r="N62" s="25">
        <f>IF('Precios pactados'!$A51="","",'Precios pactados'!$G51)</f>
        <v/>
      </c>
      <c r="O62" s="11">
        <f>IF('Precios pactados'!$A51="","",'Precios pactados'!$K51)</f>
        <v/>
      </c>
      <c r="P62" s="11">
        <f>IF('Precios pactados'!$A51="","",'Precios pactados'!$N51)</f>
        <v/>
      </c>
    </row>
    <row r="63">
      <c r="N63" s="25">
        <f>IF('Precios pactados'!$A52="","",'Precios pactados'!$G52)</f>
        <v/>
      </c>
      <c r="O63" s="11">
        <f>IF('Precios pactados'!$A52="","",'Precios pactados'!$K52)</f>
        <v/>
      </c>
      <c r="P63" s="11">
        <f>IF('Precios pactados'!$A52="","",'Precios pactados'!$N52)</f>
        <v/>
      </c>
    </row>
    <row r="64">
      <c r="N64" s="25">
        <f>IF('Precios pactados'!$A53="","",'Precios pactados'!$G53)</f>
        <v/>
      </c>
      <c r="O64" s="11">
        <f>IF('Precios pactados'!$A53="","",'Precios pactados'!$K53)</f>
        <v/>
      </c>
      <c r="P64" s="11">
        <f>IF('Precios pactados'!$A53="","",'Precios pactados'!$N53)</f>
        <v/>
      </c>
    </row>
    <row r="65">
      <c r="N65" s="25">
        <f>IF('Precios pactados'!$A54="","",'Precios pactados'!$G54)</f>
        <v/>
      </c>
      <c r="O65" s="11">
        <f>IF('Precios pactados'!$A54="","",'Precios pactados'!$K54)</f>
        <v/>
      </c>
      <c r="P65" s="11">
        <f>IF('Precios pactados'!$A54="","",'Precios pactados'!$N54)</f>
        <v/>
      </c>
    </row>
    <row r="66">
      <c r="N66" s="25">
        <f>IF('Precios pactados'!$A55="","",'Precios pactados'!$G55)</f>
        <v/>
      </c>
      <c r="O66" s="11">
        <f>IF('Precios pactados'!$A55="","",'Precios pactados'!$K55)</f>
        <v/>
      </c>
      <c r="P66" s="11">
        <f>IF('Precios pactados'!$A55="","",'Precios pactados'!$N55)</f>
        <v/>
      </c>
    </row>
    <row r="67">
      <c r="N67" s="25">
        <f>IF('Precios pactados'!$A56="","",'Precios pactados'!$G56)</f>
        <v/>
      </c>
      <c r="O67" s="11">
        <f>IF('Precios pactados'!$A56="","",'Precios pactados'!$K56)</f>
        <v/>
      </c>
      <c r="P67" s="11">
        <f>IF('Precios pactados'!$A56="","",'Precios pactados'!$N56)</f>
        <v/>
      </c>
    </row>
    <row r="68">
      <c r="N68" s="25">
        <f>IF('Precios pactados'!$A57="","",'Precios pactados'!$G57)</f>
        <v/>
      </c>
      <c r="O68" s="11">
        <f>IF('Precios pactados'!$A57="","",'Precios pactados'!$K57)</f>
        <v/>
      </c>
      <c r="P68" s="11">
        <f>IF('Precios pactados'!$A57="","",'Precios pactados'!$N57)</f>
        <v/>
      </c>
    </row>
    <row r="69">
      <c r="N69" s="25">
        <f>IF('Precios pactados'!$A58="","",'Precios pactados'!$G58)</f>
        <v/>
      </c>
      <c r="O69" s="11">
        <f>IF('Precios pactados'!$A58="","",'Precios pactados'!$K58)</f>
        <v/>
      </c>
      <c r="P69" s="11">
        <f>IF('Precios pactados'!$A58="","",'Precios pactados'!$N58)</f>
        <v/>
      </c>
    </row>
    <row r="70">
      <c r="N70" s="25">
        <f>IF('Precios pactados'!$A59="","",'Precios pactados'!$G59)</f>
        <v/>
      </c>
      <c r="O70" s="11">
        <f>IF('Precios pactados'!$A59="","",'Precios pactados'!$K59)</f>
        <v/>
      </c>
      <c r="P70" s="11">
        <f>IF('Precios pactados'!$A59="","",'Precios pactados'!$N59)</f>
        <v/>
      </c>
    </row>
    <row r="71">
      <c r="N71" s="25">
        <f>IF('Precios pactados'!$A60="","",'Precios pactados'!$G60)</f>
        <v/>
      </c>
      <c r="O71" s="11">
        <f>IF('Precios pactados'!$A60="","",'Precios pactados'!$K60)</f>
        <v/>
      </c>
      <c r="P71" s="11">
        <f>IF('Precios pactados'!$A60="","",'Precios pactados'!$N60)</f>
        <v/>
      </c>
    </row>
    <row r="72">
      <c r="N72" s="25">
        <f>IF('Precios pactados'!$A61="","",'Precios pactados'!$G61)</f>
        <v/>
      </c>
      <c r="O72" s="11">
        <f>IF('Precios pactados'!$A61="","",'Precios pactados'!$K61)</f>
        <v/>
      </c>
      <c r="P72" s="11">
        <f>IF('Precios pactados'!$A61="","",'Precios pactados'!$N61)</f>
        <v/>
      </c>
    </row>
    <row r="73">
      <c r="N73" s="25">
        <f>IF('Precios pactados'!$A62="","",'Precios pactados'!$G62)</f>
        <v/>
      </c>
      <c r="O73" s="11">
        <f>IF('Precios pactados'!$A62="","",'Precios pactados'!$K62)</f>
        <v/>
      </c>
      <c r="P73" s="11">
        <f>IF('Precios pactados'!$A62="","",'Precios pactados'!$N62)</f>
        <v/>
      </c>
    </row>
    <row r="74">
      <c r="N74" s="25">
        <f>IF('Precios pactados'!$A63="","",'Precios pactados'!$G63)</f>
        <v/>
      </c>
      <c r="O74" s="11">
        <f>IF('Precios pactados'!$A63="","",'Precios pactados'!$K63)</f>
        <v/>
      </c>
      <c r="P74" s="11">
        <f>IF('Precios pactados'!$A63="","",'Precios pactados'!$N63)</f>
        <v/>
      </c>
    </row>
    <row r="75">
      <c r="N75" s="25">
        <f>IF('Precios pactados'!$A64="","",'Precios pactados'!$G64)</f>
        <v/>
      </c>
      <c r="O75" s="11">
        <f>IF('Precios pactados'!$A64="","",'Precios pactados'!$K64)</f>
        <v/>
      </c>
      <c r="P75" s="11">
        <f>IF('Precios pactados'!$A64="","",'Precios pactados'!$N64)</f>
        <v/>
      </c>
    </row>
    <row r="76">
      <c r="N76" s="25">
        <f>IF('Precios pactados'!$A65="","",'Precios pactados'!$G65)</f>
        <v/>
      </c>
      <c r="O76" s="11">
        <f>IF('Precios pactados'!$A65="","",'Precios pactados'!$K65)</f>
        <v/>
      </c>
      <c r="P76" s="11">
        <f>IF('Precios pactados'!$A65="","",'Precios pactados'!$N65)</f>
        <v/>
      </c>
    </row>
    <row r="77">
      <c r="N77" s="25">
        <f>IF('Precios pactados'!$A66="","",'Precios pactados'!$G66)</f>
        <v/>
      </c>
      <c r="O77" s="11">
        <f>IF('Precios pactados'!$A66="","",'Precios pactados'!$K66)</f>
        <v/>
      </c>
      <c r="P77" s="11">
        <f>IF('Precios pactados'!$A66="","",'Precios pactados'!$N66)</f>
        <v/>
      </c>
    </row>
    <row r="78">
      <c r="N78" s="25">
        <f>IF('Precios pactados'!$A67="","",'Precios pactados'!$G67)</f>
        <v/>
      </c>
      <c r="O78" s="11">
        <f>IF('Precios pactados'!$A67="","",'Precios pactados'!$K67)</f>
        <v/>
      </c>
      <c r="P78" s="11">
        <f>IF('Precios pactados'!$A67="","",'Precios pactados'!$N67)</f>
        <v/>
      </c>
    </row>
    <row r="79">
      <c r="N79" s="25">
        <f>IF('Precios pactados'!$A68="","",'Precios pactados'!$G68)</f>
        <v/>
      </c>
      <c r="O79" s="11">
        <f>IF('Precios pactados'!$A68="","",'Precios pactados'!$K68)</f>
        <v/>
      </c>
      <c r="P79" s="11">
        <f>IF('Precios pactados'!$A68="","",'Precios pactados'!$N68)</f>
        <v/>
      </c>
    </row>
    <row r="80">
      <c r="N80" s="25">
        <f>IF('Precios pactados'!$A69="","",'Precios pactados'!$G69)</f>
        <v/>
      </c>
      <c r="O80" s="11">
        <f>IF('Precios pactados'!$A69="","",'Precios pactados'!$K69)</f>
        <v/>
      </c>
      <c r="P80" s="11">
        <f>IF('Precios pactados'!$A69="","",'Precios pactados'!$N69)</f>
        <v/>
      </c>
    </row>
    <row r="81">
      <c r="N81" s="25">
        <f>IF('Precios pactados'!$A70="","",'Precios pactados'!$G70)</f>
        <v/>
      </c>
      <c r="O81" s="11">
        <f>IF('Precios pactados'!$A70="","",'Precios pactados'!$K70)</f>
        <v/>
      </c>
      <c r="P81" s="11">
        <f>IF('Precios pactados'!$A70="","",'Precios pactados'!$N70)</f>
        <v/>
      </c>
    </row>
    <row r="82">
      <c r="N82" s="25">
        <f>IF('Precios pactados'!$A71="","",'Precios pactados'!$G71)</f>
        <v/>
      </c>
      <c r="O82" s="11">
        <f>IF('Precios pactados'!$A71="","",'Precios pactados'!$K71)</f>
        <v/>
      </c>
      <c r="P82" s="11">
        <f>IF('Precios pactados'!$A71="","",'Precios pactados'!$N71)</f>
        <v/>
      </c>
    </row>
    <row r="83">
      <c r="N83" s="25">
        <f>IF('Precios pactados'!$A72="","",'Precios pactados'!$G72)</f>
        <v/>
      </c>
      <c r="O83" s="11">
        <f>IF('Precios pactados'!$A72="","",'Precios pactados'!$K72)</f>
        <v/>
      </c>
      <c r="P83" s="11">
        <f>IF('Precios pactados'!$A72="","",'Precios pactados'!$N72)</f>
        <v/>
      </c>
    </row>
    <row r="84">
      <c r="N84" s="25">
        <f>IF('Precios pactados'!$A73="","",'Precios pactados'!$G73)</f>
        <v/>
      </c>
      <c r="O84" s="11">
        <f>IF('Precios pactados'!$A73="","",'Precios pactados'!$K73)</f>
        <v/>
      </c>
      <c r="P84" s="11">
        <f>IF('Precios pactados'!$A73="","",'Precios pactados'!$N73)</f>
        <v/>
      </c>
    </row>
    <row r="85">
      <c r="N85" s="25">
        <f>IF('Precios pactados'!$A74="","",'Precios pactados'!$G74)</f>
        <v/>
      </c>
      <c r="O85" s="11">
        <f>IF('Precios pactados'!$A74="","",'Precios pactados'!$K74)</f>
        <v/>
      </c>
      <c r="P85" s="11">
        <f>IF('Precios pactados'!$A74="","",'Precios pactados'!$N74)</f>
        <v/>
      </c>
    </row>
    <row r="86">
      <c r="N86" s="25">
        <f>IF('Precios pactados'!$A75="","",'Precios pactados'!$G75)</f>
        <v/>
      </c>
      <c r="O86" s="11">
        <f>IF('Precios pactados'!$A75="","",'Precios pactados'!$K75)</f>
        <v/>
      </c>
      <c r="P86" s="11">
        <f>IF('Precios pactados'!$A75="","",'Precios pactados'!$N75)</f>
        <v/>
      </c>
    </row>
    <row r="87">
      <c r="N87" s="25">
        <f>IF('Precios pactados'!$A76="","",'Precios pactados'!$G76)</f>
        <v/>
      </c>
      <c r="O87" s="11">
        <f>IF('Precios pactados'!$A76="","",'Precios pactados'!$K76)</f>
        <v/>
      </c>
      <c r="P87" s="11">
        <f>IF('Precios pactados'!$A76="","",'Precios pactados'!$N76)</f>
        <v/>
      </c>
    </row>
    <row r="88">
      <c r="N88" s="25">
        <f>IF('Precios pactados'!$A77="","",'Precios pactados'!$G77)</f>
        <v/>
      </c>
      <c r="O88" s="11">
        <f>IF('Precios pactados'!$A77="","",'Precios pactados'!$K77)</f>
        <v/>
      </c>
      <c r="P88" s="11">
        <f>IF('Precios pactados'!$A77="","",'Precios pactados'!$N77)</f>
        <v/>
      </c>
    </row>
    <row r="89">
      <c r="N89" s="25">
        <f>IF('Precios pactados'!$A78="","",'Precios pactados'!$G78)</f>
        <v/>
      </c>
      <c r="O89" s="11">
        <f>IF('Precios pactados'!$A78="","",'Precios pactados'!$K78)</f>
        <v/>
      </c>
      <c r="P89" s="11">
        <f>IF('Precios pactados'!$A78="","",'Precios pactados'!$N78)</f>
        <v/>
      </c>
    </row>
    <row r="90">
      <c r="N90" s="25">
        <f>IF('Precios pactados'!$A79="","",'Precios pactados'!$G79)</f>
        <v/>
      </c>
      <c r="O90" s="11">
        <f>IF('Precios pactados'!$A79="","",'Precios pactados'!$K79)</f>
        <v/>
      </c>
      <c r="P90" s="11">
        <f>IF('Precios pactados'!$A79="","",'Precios pactados'!$N79)</f>
        <v/>
      </c>
    </row>
    <row r="91">
      <c r="N91" s="25">
        <f>IF('Precios pactados'!$A80="","",'Precios pactados'!$G80)</f>
        <v/>
      </c>
      <c r="O91" s="11">
        <f>IF('Precios pactados'!$A80="","",'Precios pactados'!$K80)</f>
        <v/>
      </c>
      <c r="P91" s="11">
        <f>IF('Precios pactados'!$A80="","",'Precios pactados'!$N80)</f>
        <v/>
      </c>
    </row>
    <row r="92">
      <c r="N92" s="25">
        <f>IF('Precios pactados'!$A81="","",'Precios pactados'!$G81)</f>
        <v/>
      </c>
      <c r="O92" s="11">
        <f>IF('Precios pactados'!$A81="","",'Precios pactados'!$K81)</f>
        <v/>
      </c>
      <c r="P92" s="11">
        <f>IF('Precios pactados'!$A81="","",'Precios pactados'!$N81)</f>
        <v/>
      </c>
    </row>
    <row r="93">
      <c r="N93" s="25">
        <f>IF('Precios pactados'!$A82="","",'Precios pactados'!$G82)</f>
        <v/>
      </c>
      <c r="O93" s="11">
        <f>IF('Precios pactados'!$A82="","",'Precios pactados'!$K82)</f>
        <v/>
      </c>
      <c r="P93" s="11">
        <f>IF('Precios pactados'!$A82="","",'Precios pactados'!$N82)</f>
        <v/>
      </c>
    </row>
    <row r="94">
      <c r="N94" s="25">
        <f>IF('Precios pactados'!$A83="","",'Precios pactados'!$G83)</f>
        <v/>
      </c>
      <c r="O94" s="11">
        <f>IF('Precios pactados'!$A83="","",'Precios pactados'!$K83)</f>
        <v/>
      </c>
      <c r="P94" s="11">
        <f>IF('Precios pactados'!$A83="","",'Precios pactados'!$N83)</f>
        <v/>
      </c>
    </row>
    <row r="95">
      <c r="N95" s="25">
        <f>IF('Precios pactados'!$A84="","",'Precios pactados'!$G84)</f>
        <v/>
      </c>
      <c r="O95" s="11">
        <f>IF('Precios pactados'!$A84="","",'Precios pactados'!$K84)</f>
        <v/>
      </c>
      <c r="P95" s="11">
        <f>IF('Precios pactados'!$A84="","",'Precios pactados'!$N84)</f>
        <v/>
      </c>
    </row>
    <row r="96">
      <c r="N96" s="25">
        <f>IF('Precios pactados'!$A85="","",'Precios pactados'!$G85)</f>
        <v/>
      </c>
      <c r="O96" s="11">
        <f>IF('Precios pactados'!$A85="","",'Precios pactados'!$K85)</f>
        <v/>
      </c>
      <c r="P96" s="11">
        <f>IF('Precios pactados'!$A85="","",'Precios pactados'!$N85)</f>
        <v/>
      </c>
    </row>
    <row r="97">
      <c r="N97" s="25">
        <f>IF('Precios pactados'!$A86="","",'Precios pactados'!$G86)</f>
        <v/>
      </c>
      <c r="O97" s="11">
        <f>IF('Precios pactados'!$A86="","",'Precios pactados'!$K86)</f>
        <v/>
      </c>
      <c r="P97" s="11">
        <f>IF('Precios pactados'!$A86="","",'Precios pactados'!$N86)</f>
        <v/>
      </c>
    </row>
    <row r="98">
      <c r="N98" s="25">
        <f>IF('Precios pactados'!$A87="","",'Precios pactados'!$G87)</f>
        <v/>
      </c>
      <c r="O98" s="11">
        <f>IF('Precios pactados'!$A87="","",'Precios pactados'!$K87)</f>
        <v/>
      </c>
      <c r="P98" s="11">
        <f>IF('Precios pactados'!$A87="","",'Precios pactados'!$N87)</f>
        <v/>
      </c>
    </row>
    <row r="99">
      <c r="N99" s="25">
        <f>IF('Precios pactados'!$A88="","",'Precios pactados'!$G88)</f>
        <v/>
      </c>
      <c r="O99" s="11">
        <f>IF('Precios pactados'!$A88="","",'Precios pactados'!$K88)</f>
        <v/>
      </c>
      <c r="P99" s="11">
        <f>IF('Precios pactados'!$A88="","",'Precios pactados'!$N88)</f>
        <v/>
      </c>
    </row>
    <row r="100">
      <c r="N100" s="25">
        <f>IF('Precios pactados'!$A89="","",'Precios pactados'!$G89)</f>
        <v/>
      </c>
      <c r="O100" s="11">
        <f>IF('Precios pactados'!$A89="","",'Precios pactados'!$K89)</f>
        <v/>
      </c>
      <c r="P100" s="11">
        <f>IF('Precios pactados'!$A89="","",'Precios pactados'!$N89)</f>
        <v/>
      </c>
    </row>
    <row r="101">
      <c r="N101" s="25">
        <f>IF('Precios pactados'!$A90="","",'Precios pactados'!$G90)</f>
        <v/>
      </c>
      <c r="O101" s="11">
        <f>IF('Precios pactados'!$A90="","",'Precios pactados'!$K90)</f>
        <v/>
      </c>
      <c r="P101" s="11">
        <f>IF('Precios pactados'!$A90="","",'Precios pactados'!$N90)</f>
        <v/>
      </c>
    </row>
    <row r="102">
      <c r="N102" s="25">
        <f>IF('Precios pactados'!$A91="","",'Precios pactados'!$G91)</f>
        <v/>
      </c>
      <c r="O102" s="11">
        <f>IF('Precios pactados'!$A91="","",'Precios pactados'!$K91)</f>
        <v/>
      </c>
      <c r="P102" s="11">
        <f>IF('Precios pactados'!$A91="","",'Precios pactados'!$N91)</f>
        <v/>
      </c>
    </row>
    <row r="103">
      <c r="N103" s="25">
        <f>IF('Precios pactados'!$A92="","",'Precios pactados'!$G92)</f>
        <v/>
      </c>
      <c r="O103" s="11">
        <f>IF('Precios pactados'!$A92="","",'Precios pactados'!$K92)</f>
        <v/>
      </c>
      <c r="P103" s="11">
        <f>IF('Precios pactados'!$A92="","",'Precios pactados'!$N92)</f>
        <v/>
      </c>
    </row>
    <row r="104">
      <c r="N104" s="25">
        <f>IF('Precios pactados'!$A93="","",'Precios pactados'!$G93)</f>
        <v/>
      </c>
      <c r="O104" s="11">
        <f>IF('Precios pactados'!$A93="","",'Precios pactados'!$K93)</f>
        <v/>
      </c>
      <c r="P104" s="11">
        <f>IF('Precios pactados'!$A93="","",'Precios pactados'!$N93)</f>
        <v/>
      </c>
    </row>
    <row r="105">
      <c r="N105" s="25">
        <f>IF('Precios pactados'!$A94="","",'Precios pactados'!$G94)</f>
        <v/>
      </c>
      <c r="O105" s="11">
        <f>IF('Precios pactados'!$A94="","",'Precios pactados'!$K94)</f>
        <v/>
      </c>
      <c r="P105" s="11">
        <f>IF('Precios pactados'!$A94="","",'Precios pactados'!$N94)</f>
        <v/>
      </c>
    </row>
    <row r="106">
      <c r="N106" s="25">
        <f>IF('Precios pactados'!$A95="","",'Precios pactados'!$G95)</f>
        <v/>
      </c>
      <c r="O106" s="11">
        <f>IF('Precios pactados'!$A95="","",'Precios pactados'!$K95)</f>
        <v/>
      </c>
      <c r="P106" s="11">
        <f>IF('Precios pactados'!$A95="","",'Precios pactados'!$N95)</f>
        <v/>
      </c>
    </row>
    <row r="107">
      <c r="N107" s="25">
        <f>IF('Precios pactados'!$A96="","",'Precios pactados'!$G96)</f>
        <v/>
      </c>
      <c r="O107" s="11">
        <f>IF('Precios pactados'!$A96="","",'Precios pactados'!$K96)</f>
        <v/>
      </c>
      <c r="P107" s="11">
        <f>IF('Precios pactados'!$A96="","",'Precios pactados'!$N96)</f>
        <v/>
      </c>
    </row>
    <row r="108">
      <c r="N108" s="25">
        <f>IF('Precios pactados'!$A97="","",'Precios pactados'!$G97)</f>
        <v/>
      </c>
      <c r="O108" s="11">
        <f>IF('Precios pactados'!$A97="","",'Precios pactados'!$K97)</f>
        <v/>
      </c>
      <c r="P108" s="11">
        <f>IF('Precios pactados'!$A97="","",'Precios pactados'!$N97)</f>
        <v/>
      </c>
    </row>
    <row r="109">
      <c r="N109" s="25">
        <f>IF('Precios pactados'!$A98="","",'Precios pactados'!$G98)</f>
        <v/>
      </c>
      <c r="O109" s="11">
        <f>IF('Precios pactados'!$A98="","",'Precios pactados'!$K98)</f>
        <v/>
      </c>
      <c r="P109" s="11">
        <f>IF('Precios pactados'!$A98="","",'Precios pactados'!$N98)</f>
        <v/>
      </c>
    </row>
    <row r="110">
      <c r="N110" s="25">
        <f>IF('Precios pactados'!$A99="","",'Precios pactados'!$G99)</f>
        <v/>
      </c>
      <c r="O110" s="11">
        <f>IF('Precios pactados'!$A99="","",'Precios pactados'!$K99)</f>
        <v/>
      </c>
      <c r="P110" s="11">
        <f>IF('Precios pactados'!$A99="","",'Precios pactados'!$N99)</f>
        <v/>
      </c>
    </row>
    <row r="111">
      <c r="N111" s="25">
        <f>IF('Precios pactados'!$A100="","",'Precios pactados'!$G100)</f>
        <v/>
      </c>
      <c r="O111" s="11">
        <f>IF('Precios pactados'!$A100="","",'Precios pactados'!$K100)</f>
        <v/>
      </c>
      <c r="P111" s="11">
        <f>IF('Precios pactados'!$A100="","",'Precios pactados'!$N100)</f>
        <v/>
      </c>
    </row>
    <row r="112">
      <c r="N112" s="25">
        <f>IF('Precios pactados'!$A101="","",'Precios pactados'!$G101)</f>
        <v/>
      </c>
      <c r="O112" s="11">
        <f>IF('Precios pactados'!$A101="","",'Precios pactados'!$K101)</f>
        <v/>
      </c>
      <c r="P112" s="11">
        <f>IF('Precios pactados'!$A101="","",'Precios pactados'!$N101)</f>
        <v/>
      </c>
    </row>
  </sheetData>
  <mergeCells count="2">
    <mergeCell ref="A1:J1"/>
    <mergeCell ref="B20:P20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7" customWidth="1" min="2" max="2"/>
    <col width="26" customWidth="1" min="3" max="3"/>
    <col width="26" customWidth="1" min="4" max="4"/>
    <col width="20" customWidth="1" min="5" max="5"/>
    <col width="20" customWidth="1" min="6" max="6"/>
  </cols>
  <sheetData>
    <row r="1" ht="28" customHeight="1">
      <c r="A1" s="16" t="inlineStr">
        <is>
          <t>Guía de uso del control de precios pactados</t>
        </is>
      </c>
      <c r="B1" s="31" t="n"/>
      <c r="C1" s="31" t="n"/>
      <c r="D1" s="31" t="n"/>
      <c r="E1" s="31" t="n"/>
      <c r="F1" s="32" t="n"/>
    </row>
    <row r="2"/>
    <row r="3" ht="24" customHeight="1">
      <c r="A3" s="23" t="inlineStr">
        <is>
          <t>Paso</t>
        </is>
      </c>
      <c r="B3" s="23" t="inlineStr">
        <is>
          <t>Acción recomendada</t>
        </is>
      </c>
    </row>
    <row r="4" ht="35" customHeight="1">
      <c r="A4" s="29" t="inlineStr">
        <is>
          <t>1</t>
        </is>
      </c>
      <c r="B4" s="29" t="inlineStr">
        <is>
          <t>Complete o actualice el catálogo de la hoja Proveedores. Las filas hasta la 101 quedan preparadas para nuevos proveedores.</t>
        </is>
      </c>
    </row>
    <row r="5" ht="35" customHeight="1">
      <c r="A5" s="30" t="inlineStr">
        <is>
          <t>2</t>
        </is>
      </c>
      <c r="B5" s="30" t="inlineStr">
        <is>
          <t>Registre cada precio en Precios pactados. Las celdas amarillas son campos editables y las demás contienen fórmulas o datos recuperados.</t>
        </is>
      </c>
    </row>
    <row r="6" ht="35" customHeight="1">
      <c r="A6" s="29" t="inlineStr">
        <is>
          <t>3</t>
        </is>
      </c>
      <c r="B6" s="29" t="inlineStr">
        <is>
          <t>Seleccione el proveedor para recuperar automáticamente el CIF/NIF y la ciudad desde el catálogo.</t>
        </is>
      </c>
    </row>
    <row r="7" ht="35" customHeight="1">
      <c r="A7" s="30" t="inlineStr">
        <is>
          <t>4</t>
        </is>
      </c>
      <c r="B7" s="30" t="inlineStr">
        <is>
          <t>Revise las columnas Variación y Estado. Una desviación superior al 5% se marca como Revisar al alza.</t>
        </is>
      </c>
    </row>
    <row r="8" ht="35" customHeight="1">
      <c r="A8" s="29" t="inlineStr">
        <is>
          <t>5</t>
        </is>
      </c>
      <c r="B8" s="29" t="inlineStr">
        <is>
          <t>Controle la Fecha revisión: las fechas vencidas o dentro de 30 días se resaltan en amarillo.</t>
        </is>
      </c>
    </row>
    <row r="9" ht="35" customHeight="1">
      <c r="A9" s="30" t="inlineStr">
        <is>
          <t>6</t>
        </is>
      </c>
      <c r="B9" s="30" t="inlineStr">
        <is>
          <t>Consulte Resumen para analizar indicadores, categorías, estados y gráficos de comparación.</t>
        </is>
      </c>
    </row>
    <row r="10" ht="35" customHeight="1">
      <c r="A10" s="29" t="inlineStr">
        <is>
          <t>Importante</t>
        </is>
      </c>
      <c r="B10" s="29" t="inlineStr">
        <is>
          <t>Conserve pedidos, presupuestos, contratos, correos y cualquier evidencia que acredite el precio pactado con cada proveedor.</t>
        </is>
      </c>
    </row>
    <row r="11"/>
    <row r="12"/>
    <row r="13">
      <c r="A13" s="17" t="inlineStr">
        <is>
          <t>Campos principales</t>
        </is>
      </c>
      <c r="B13" s="23" t="inlineStr">
        <is>
          <t>Descripción</t>
        </is>
      </c>
    </row>
    <row r="14" ht="30" customHeight="1">
      <c r="A14" s="29" t="inlineStr">
        <is>
          <t>Precio pactado sin IVA</t>
        </is>
      </c>
      <c r="B14" s="29" t="inlineStr">
        <is>
          <t>Precio acordado con el proveedor antes de IVA.</t>
        </is>
      </c>
    </row>
    <row r="15" ht="30" customHeight="1">
      <c r="A15" s="30" t="inlineStr">
        <is>
          <t>Precio actual sin IVA</t>
        </is>
      </c>
      <c r="B15" s="30" t="inlineStr">
        <is>
          <t>Último precio aplicado o presupuesto vigente antes de IVA.</t>
        </is>
      </c>
    </row>
    <row r="16" ht="30" customHeight="1">
      <c r="A16" s="29" t="inlineStr">
        <is>
          <t>Variación (%)</t>
        </is>
      </c>
      <c r="B16" s="29" t="inlineStr">
        <is>
          <t>Diferencia entre el precio actual y el pactado respecto al precio pactado.</t>
        </is>
      </c>
    </row>
    <row r="17" ht="30" customHeight="1">
      <c r="A17" s="30" t="inlineStr">
        <is>
          <t>Estado</t>
        </is>
      </c>
      <c r="B17" s="30" t="inlineStr">
        <is>
          <t>En objetivo si la desviación está entre -5% y 5%; alerta para variaciones superiores.</t>
        </is>
      </c>
    </row>
    <row r="18" ht="30" customHeight="1">
      <c r="A18" s="29" t="inlineStr">
        <is>
          <t>Observaciones</t>
        </is>
      </c>
      <c r="B18" s="29" t="inlineStr">
        <is>
          <t>Anote condiciones, pedido mínimo, vigencia o referencias del acuerdo.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2026-09-06T22:14:56Z</dcterms:created>
  <dcterms:modified xmlns:dcterms="http://purl.org/dc/terms/" xmlns:xsi="http://www.w3.org/2001/XMLSchema-instance" xsi:type="dcterms:W3CDTF">2026-09-06T22:14:56Z</dcterms:modified>
</cp:coreProperties>
</file>