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s emitida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0" hidden="1">'Facturas emitidas'!$A$1:$Q$101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#.##0,00&quot; €&quot;"/>
    <numFmt numFmtId="166" formatCode="0.0"/>
    <numFmt numFmtId="167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1F2937"/>
      <sz val="10"/>
    </font>
    <font>
      <name val="Aptos"/>
      <i val="1"/>
      <color rgb="004B5563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9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6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9" fontId="2" fillId="3" borderId="1" applyAlignment="1" pivotButton="0" quotePrefix="0" xfId="0">
      <alignment horizontal="center" vertical="center"/>
    </xf>
    <xf numFmtId="9" fontId="2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left" vertical="center"/>
    </xf>
    <xf numFmtId="167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F2937"/>
        <sz val="10"/>
      </font>
      <fill>
        <patternFill patternType="solid">
          <fgColor rgb="00F59E0B"/>
        </patternFill>
      </fill>
    </dxf>
    <dxf>
      <font>
        <name val="Aptos"/>
        <b val="1"/>
        <color rgb="001F2937"/>
        <sz val="10"/>
      </font>
      <fill>
        <patternFill patternType="solid">
          <fgColor rgb="00DBEA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Importe pendiente por estado</a:t>
            </a:r>
          </a:p>
        </rich>
      </tx>
    </title>
    <plotArea>
      <doughnutChart>
        <varyColors val="1"/>
        <ser>
          <idx val="0"/>
          <order val="0"/>
          <tx>
            <strRef>
              <f>'Resumen'!C14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'Resumen'!$A$15:$A$18</f>
            </numRef>
          </cat>
          <val>
            <numRef>
              <f>'Resumen'!$C$15:$C$18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Facturado, cobrado y pendiente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'Resumen'!$A$3:$A$5</f>
            </numRef>
          </cat>
          <val>
            <numRef>
              <f>'Resumen'!$B$3:$B$5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Indicadores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17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8" customWidth="1" min="3" max="3"/>
    <col width="22" customWidth="1" min="4" max="4"/>
    <col width="15" customWidth="1" min="5" max="5"/>
    <col width="15" customWidth="1" min="6" max="6"/>
    <col width="29" customWidth="1" min="7" max="7"/>
    <col width="18" customWidth="1" min="8" max="8"/>
    <col width="12" customWidth="1" min="9" max="9"/>
    <col width="17" customWidth="1" min="10" max="10"/>
    <col width="18" customWidth="1" min="11" max="11"/>
    <col width="19" customWidth="1" min="12" max="12"/>
    <col width="16" customWidth="1" min="13" max="13"/>
    <col width="20" customWidth="1" min="14" max="14"/>
    <col width="20" customWidth="1" min="15" max="15"/>
    <col width="18" customWidth="1" min="16" max="16"/>
    <col width="31" customWidth="1" min="17" max="17"/>
  </cols>
  <sheetData>
    <row r="1" ht="34" customHeight="1">
      <c r="A1" s="1" t="inlineStr">
        <is>
          <t>Nº factura</t>
        </is>
      </c>
      <c r="B1" s="1" t="inlineStr">
        <is>
          <t>Fecha emisión</t>
        </is>
      </c>
      <c r="C1" s="1" t="inlineStr">
        <is>
          <t>Fecha vencimiento</t>
        </is>
      </c>
      <c r="D1" s="1" t="inlineStr">
        <is>
          <t>Cliente</t>
        </is>
      </c>
      <c r="E1" s="1" t="inlineStr">
        <is>
          <t>NIF/CIF</t>
        </is>
      </c>
      <c r="F1" s="1" t="inlineStr">
        <is>
          <t>Ciudad</t>
        </is>
      </c>
      <c r="G1" s="1" t="inlineStr">
        <is>
          <t>Descripción</t>
        </is>
      </c>
      <c r="H1" s="1" t="inlineStr">
        <is>
          <t>Base imponible (€)</t>
        </is>
      </c>
      <c r="I1" s="1" t="inlineStr">
        <is>
          <t>Tipo IVA</t>
        </is>
      </c>
      <c r="J1" s="1" t="inlineStr">
        <is>
          <t>Cuota IVA (€)</t>
        </is>
      </c>
      <c r="K1" s="1" t="inlineStr">
        <is>
          <t>Total factura (€)</t>
        </is>
      </c>
      <c r="L1" s="1" t="inlineStr">
        <is>
          <t>Importe cobrado (€)</t>
        </is>
      </c>
      <c r="M1" s="1" t="inlineStr">
        <is>
          <t>Pendiente (€)</t>
        </is>
      </c>
      <c r="N1" s="1" t="inlineStr">
        <is>
          <t>Días hasta vencimiento</t>
        </is>
      </c>
      <c r="O1" s="1" t="inlineStr">
        <is>
          <t>Estado</t>
        </is>
      </c>
      <c r="P1" s="1" t="inlineStr">
        <is>
          <t>Días de retraso</t>
        </is>
      </c>
      <c r="Q1" s="1" t="inlineStr">
        <is>
          <t>Observaciones</t>
        </is>
      </c>
    </row>
    <row r="2">
      <c r="A2" s="2" t="inlineStr">
        <is>
          <t>FE-2026-001</t>
        </is>
      </c>
      <c r="B2" s="34" t="n">
        <v>46032</v>
      </c>
      <c r="C2" s="34" t="n">
        <v>46062</v>
      </c>
      <c r="D2" s="4" t="inlineStr">
        <is>
          <t>Lucía García</t>
        </is>
      </c>
      <c r="E2" s="2" t="inlineStr">
        <is>
          <t>12345678Z</t>
        </is>
      </c>
      <c r="F2" s="2" t="inlineStr">
        <is>
          <t>Madrid</t>
        </is>
      </c>
      <c r="G2" s="4" t="inlineStr">
        <is>
          <t>Servicios de diseño web</t>
        </is>
      </c>
      <c r="H2" s="28" t="n">
        <v>1250</v>
      </c>
      <c r="I2" s="6" t="n">
        <v>0.21</v>
      </c>
      <c r="J2" s="29">
        <f>IF($A2="","",$H2*$I2)</f>
        <v/>
      </c>
      <c r="K2" s="29">
        <f>IF($A2="","",$H2+$J2)</f>
        <v/>
      </c>
      <c r="L2" s="28" t="n">
        <v>1512.5</v>
      </c>
      <c r="M2" s="29">
        <f>IF($A2="","",MAX(0,$K2-$L2))</f>
        <v/>
      </c>
      <c r="N2" s="8">
        <f>IF($A2="","",$C2-TODAY())</f>
        <v/>
      </c>
      <c r="O2" s="9">
        <f>IF($A2="","",IF($M2=0,"Cobrada",IF($C2&lt;TODAY(),"Vencida",IF($C2-TODAY()&lt;=7,"Próxima a vencer","Pendiente"))))</f>
        <v/>
      </c>
      <c r="P2" s="8">
        <f>IF($A2="","",IF(AND($M2&gt;0,$C2&lt;TODAY()),TODAY()-$C2,0))</f>
        <v/>
      </c>
      <c r="Q2" s="4" t="inlineStr">
        <is>
          <t>Pago completo recibido</t>
        </is>
      </c>
    </row>
    <row r="3">
      <c r="A3" s="2" t="inlineStr">
        <is>
          <t>FE-2026-002</t>
        </is>
      </c>
      <c r="B3" s="34" t="n">
        <v>46073</v>
      </c>
      <c r="C3" s="34" t="n">
        <v>46103</v>
      </c>
      <c r="D3" s="4" t="inlineStr">
        <is>
          <t>Martín López</t>
        </is>
      </c>
      <c r="E3" s="2" t="inlineStr">
        <is>
          <t>23456789D</t>
        </is>
      </c>
      <c r="F3" s="2" t="inlineStr">
        <is>
          <t>Barcelona</t>
        </is>
      </c>
      <c r="G3" s="4" t="inlineStr">
        <is>
          <t>Consultoría estratégica</t>
        </is>
      </c>
      <c r="H3" s="28" t="n">
        <v>4800</v>
      </c>
      <c r="I3" s="6" t="n">
        <v>0.21</v>
      </c>
      <c r="J3" s="30">
        <f>IF($A3="","",$H3*$I3)</f>
        <v/>
      </c>
      <c r="K3" s="30">
        <f>IF($A3="","",$H3+$J3)</f>
        <v/>
      </c>
      <c r="L3" s="28" t="n">
        <v>2500</v>
      </c>
      <c r="M3" s="30">
        <f>IF($A3="","",MAX(0,$K3-$L3))</f>
        <v/>
      </c>
      <c r="N3" s="11">
        <f>IF($A3="","",$C3-TODAY())</f>
        <v/>
      </c>
      <c r="O3" s="12">
        <f>IF($A3="","",IF($M3=0,"Cobrada",IF($C3&lt;TODAY(),"Vencida",IF($C3-TODAY()&lt;=7,"Próxima a vencer","Pendiente"))))</f>
        <v/>
      </c>
      <c r="P3" s="11">
        <f>IF($A3="","",IF(AND($M3&gt;0,$C3&lt;TODAY()),TODAY()-$C3,0))</f>
        <v/>
      </c>
      <c r="Q3" s="4" t="inlineStr">
        <is>
          <t>Pago parcial pendiente de completar</t>
        </is>
      </c>
    </row>
    <row r="4">
      <c r="A4" s="2" t="inlineStr">
        <is>
          <t>FE-2026-003</t>
        </is>
      </c>
      <c r="B4" s="34" t="n">
        <v>46096</v>
      </c>
      <c r="C4" s="34" t="n">
        <v>46126</v>
      </c>
      <c r="D4" s="4" t="inlineStr">
        <is>
          <t>Sofía Navarro</t>
        </is>
      </c>
      <c r="E4" s="2" t="inlineStr">
        <is>
          <t>34567890F</t>
        </is>
      </c>
      <c r="F4" s="2" t="inlineStr">
        <is>
          <t>Valencia</t>
        </is>
      </c>
      <c r="G4" s="4" t="inlineStr">
        <is>
          <t>Formación profesional</t>
        </is>
      </c>
      <c r="H4" s="28" t="n">
        <v>760</v>
      </c>
      <c r="I4" s="6" t="n">
        <v>0.1</v>
      </c>
      <c r="J4" s="29">
        <f>IF($A4="","",$H4*$I4)</f>
        <v/>
      </c>
      <c r="K4" s="29">
        <f>IF($A4="","",$H4+$J4)</f>
        <v/>
      </c>
      <c r="L4" s="28" t="n">
        <v>836</v>
      </c>
      <c r="M4" s="29">
        <f>IF($A4="","",MAX(0,$K4-$L4))</f>
        <v/>
      </c>
      <c r="N4" s="8">
        <f>IF($A4="","",$C4-TODAY())</f>
        <v/>
      </c>
      <c r="O4" s="9">
        <f>IF($A4="","",IF($M4=0,"Cobrada",IF($C4&lt;TODAY(),"Vencida",IF($C4-TODAY()&lt;=7,"Próxima a vencer","Pendiente"))))</f>
        <v/>
      </c>
      <c r="P4" s="8">
        <f>IF($A4="","",IF(AND($M4&gt;0,$C4&lt;TODAY()),TODAY()-$C4,0))</f>
        <v/>
      </c>
      <c r="Q4" s="4" t="inlineStr">
        <is>
          <t>Pago completo recibido</t>
        </is>
      </c>
    </row>
    <row r="5">
      <c r="A5" s="2" t="inlineStr">
        <is>
          <t>FE-2026-004</t>
        </is>
      </c>
      <c r="B5" s="34" t="n">
        <v>46121</v>
      </c>
      <c r="C5" s="34" t="n">
        <v>46151</v>
      </c>
      <c r="D5" s="4" t="inlineStr">
        <is>
          <t>Hugo Pérez</t>
        </is>
      </c>
      <c r="E5" s="2" t="inlineStr">
        <is>
          <t>45678901G</t>
        </is>
      </c>
      <c r="F5" s="2" t="inlineStr">
        <is>
          <t>Sevilla</t>
        </is>
      </c>
      <c r="G5" s="4" t="inlineStr">
        <is>
          <t>Mantenimiento informático</t>
        </is>
      </c>
      <c r="H5" s="28" t="n">
        <v>2100</v>
      </c>
      <c r="I5" s="6" t="n">
        <v>0.21</v>
      </c>
      <c r="J5" s="30">
        <f>IF($A5="","",$H5*$I5)</f>
        <v/>
      </c>
      <c r="K5" s="30">
        <f>IF($A5="","",$H5+$J5)</f>
        <v/>
      </c>
      <c r="L5" s="28" t="n">
        <v>0</v>
      </c>
      <c r="M5" s="30">
        <f>IF($A5="","",MAX(0,$K5-$L5))</f>
        <v/>
      </c>
      <c r="N5" s="11">
        <f>IF($A5="","",$C5-TODAY())</f>
        <v/>
      </c>
      <c r="O5" s="12">
        <f>IF($A5="","",IF($M5=0,"Cobrada",IF($C5&lt;TODAY(),"Vencida",IF($C5-TODAY()&lt;=7,"Próxima a vencer","Pendiente"))))</f>
        <v/>
      </c>
      <c r="P5" s="11">
        <f>IF($A5="","",IF(AND($M5&gt;0,$C5&lt;TODAY()),TODAY()-$C5,0))</f>
        <v/>
      </c>
      <c r="Q5" s="4" t="inlineStr">
        <is>
          <t>Reclamación enviada</t>
        </is>
      </c>
    </row>
    <row r="6">
      <c r="A6" s="2" t="inlineStr">
        <is>
          <t>FE-2026-005</t>
        </is>
      </c>
      <c r="B6" s="34" t="n">
        <v>46154</v>
      </c>
      <c r="C6" s="34" t="n">
        <v>46184</v>
      </c>
      <c r="D6" s="4" t="inlineStr">
        <is>
          <t>Marta Sánchez</t>
        </is>
      </c>
      <c r="E6" s="2" t="inlineStr">
        <is>
          <t>56789012H</t>
        </is>
      </c>
      <c r="F6" s="2" t="inlineStr">
        <is>
          <t>Zaragoza</t>
        </is>
      </c>
      <c r="G6" s="4" t="inlineStr">
        <is>
          <t>Venta de material</t>
        </is>
      </c>
      <c r="H6" s="28" t="n">
        <v>450</v>
      </c>
      <c r="I6" s="6" t="n">
        <v>0.04</v>
      </c>
      <c r="J6" s="29">
        <f>IF($A6="","",$H6*$I6)</f>
        <v/>
      </c>
      <c r="K6" s="29">
        <f>IF($A6="","",$H6+$J6)</f>
        <v/>
      </c>
      <c r="L6" s="28" t="n">
        <v>468</v>
      </c>
      <c r="M6" s="29">
        <f>IF($A6="","",MAX(0,$K6-$L6))</f>
        <v/>
      </c>
      <c r="N6" s="8">
        <f>IF($A6="","",$C6-TODAY())</f>
        <v/>
      </c>
      <c r="O6" s="9">
        <f>IF($A6="","",IF($M6=0,"Cobrada",IF($C6&lt;TODAY(),"Vencida",IF($C6-TODAY()&lt;=7,"Próxima a vencer","Pendiente"))))</f>
        <v/>
      </c>
      <c r="P6" s="8">
        <f>IF($A6="","",IF(AND($M6&gt;0,$C6&lt;TODAY()),TODAY()-$C6,0))</f>
        <v/>
      </c>
      <c r="Q6" s="4" t="inlineStr">
        <is>
          <t>Pago completo recibido</t>
        </is>
      </c>
    </row>
    <row r="7">
      <c r="A7" s="2" t="inlineStr">
        <is>
          <t>FE-2026-006</t>
        </is>
      </c>
      <c r="B7" s="34" t="n">
        <v>46197</v>
      </c>
      <c r="C7" s="34" t="n">
        <v>46227</v>
      </c>
      <c r="D7" s="4" t="inlineStr">
        <is>
          <t>Pablo Romero</t>
        </is>
      </c>
      <c r="E7" s="2" t="inlineStr">
        <is>
          <t>67890123J</t>
        </is>
      </c>
      <c r="F7" s="2" t="inlineStr">
        <is>
          <t>Málaga</t>
        </is>
      </c>
      <c r="G7" s="4" t="inlineStr">
        <is>
          <t>Servicios de marketing</t>
        </is>
      </c>
      <c r="H7" s="28" t="n">
        <v>1750</v>
      </c>
      <c r="I7" s="6" t="n">
        <v>0.21</v>
      </c>
      <c r="J7" s="30">
        <f>IF($A7="","",$H7*$I7)</f>
        <v/>
      </c>
      <c r="K7" s="30">
        <f>IF($A7="","",$H7+$J7)</f>
        <v/>
      </c>
      <c r="L7" s="28" t="n">
        <v>1000</v>
      </c>
      <c r="M7" s="30">
        <f>IF($A7="","",MAX(0,$K7-$L7))</f>
        <v/>
      </c>
      <c r="N7" s="11">
        <f>IF($A7="","",$C7-TODAY())</f>
        <v/>
      </c>
      <c r="O7" s="12">
        <f>IF($A7="","",IF($M7=0,"Cobrada",IF($C7&lt;TODAY(),"Vencida",IF($C7-TODAY()&lt;=7,"Próxima a vencer","Pendiente"))))</f>
        <v/>
      </c>
      <c r="P7" s="11">
        <f>IF($A7="","",IF(AND($M7&gt;0,$C7&lt;TODAY()),TODAY()-$C7,0))</f>
        <v/>
      </c>
      <c r="Q7" s="4" t="inlineStr">
        <is>
          <t>Segundo pago pendiente</t>
        </is>
      </c>
    </row>
    <row r="8">
      <c r="A8" s="2" t="inlineStr">
        <is>
          <t>FE-2026-007</t>
        </is>
      </c>
      <c r="B8" s="34" t="n">
        <v>46221</v>
      </c>
      <c r="C8" s="34" t="n">
        <v>46251</v>
      </c>
      <c r="D8" s="4" t="inlineStr">
        <is>
          <t>Carmen Torres</t>
        </is>
      </c>
      <c r="E8" s="2" t="inlineStr">
        <is>
          <t>78901234K</t>
        </is>
      </c>
      <c r="F8" s="2" t="inlineStr">
        <is>
          <t>Bilbao</t>
        </is>
      </c>
      <c r="G8" s="4" t="inlineStr">
        <is>
          <t>Desarrollo de aplicación</t>
        </is>
      </c>
      <c r="H8" s="28" t="n">
        <v>3200</v>
      </c>
      <c r="I8" s="6" t="n">
        <v>0.21</v>
      </c>
      <c r="J8" s="29">
        <f>IF($A8="","",$H8*$I8)</f>
        <v/>
      </c>
      <c r="K8" s="29">
        <f>IF($A8="","",$H8+$J8)</f>
        <v/>
      </c>
      <c r="L8" s="28" t="n">
        <v>0</v>
      </c>
      <c r="M8" s="29">
        <f>IF($A8="","",MAX(0,$K8-$L8))</f>
        <v/>
      </c>
      <c r="N8" s="8">
        <f>IF($A8="","",$C8-TODAY())</f>
        <v/>
      </c>
      <c r="O8" s="9">
        <f>IF($A8="","",IF($M8=0,"Cobrada",IF($C8&lt;TODAY(),"Vencida",IF($C8-TODAY()&lt;=7,"Próxima a vencer","Pendiente"))))</f>
        <v/>
      </c>
      <c r="P8" s="8">
        <f>IF($A8="","",IF(AND($M8&gt;0,$C8&lt;TODAY()),TODAY()-$C8,0))</f>
        <v/>
      </c>
      <c r="Q8" s="4" t="inlineStr">
        <is>
          <t>Pendiente de contacto</t>
        </is>
      </c>
    </row>
    <row r="9">
      <c r="A9" s="2" t="inlineStr">
        <is>
          <t>FE-2026-008</t>
        </is>
      </c>
      <c r="B9" s="34" t="n">
        <v>46239</v>
      </c>
      <c r="C9" s="34" t="n">
        <v>46275</v>
      </c>
      <c r="D9" s="4" t="inlineStr">
        <is>
          <t>Javier Molina</t>
        </is>
      </c>
      <c r="E9" s="2" t="inlineStr">
        <is>
          <t>89012345L</t>
        </is>
      </c>
      <c r="F9" s="2" t="inlineStr">
        <is>
          <t>Murcia</t>
        </is>
      </c>
      <c r="G9" s="4" t="inlineStr">
        <is>
          <t>Soporte técnico mensual</t>
        </is>
      </c>
      <c r="H9" s="28" t="n">
        <v>980</v>
      </c>
      <c r="I9" s="6" t="n">
        <v>0.21</v>
      </c>
      <c r="J9" s="30">
        <f>IF($A9="","",$H9*$I9)</f>
        <v/>
      </c>
      <c r="K9" s="30">
        <f>IF($A9="","",$H9+$J9)</f>
        <v/>
      </c>
      <c r="L9" s="28" t="n">
        <v>0</v>
      </c>
      <c r="M9" s="30">
        <f>IF($A9="","",MAX(0,$K9-$L9))</f>
        <v/>
      </c>
      <c r="N9" s="11">
        <f>IF($A9="","",$C9-TODAY())</f>
        <v/>
      </c>
      <c r="O9" s="12">
        <f>IF($A9="","",IF($M9=0,"Cobrada",IF($C9&lt;TODAY(),"Vencida",IF($C9-TODAY()&lt;=7,"Próxima a vencer","Pendiente"))))</f>
        <v/>
      </c>
      <c r="P9" s="11">
        <f>IF($A9="","",IF(AND($M9&gt;0,$C9&lt;TODAY()),TODAY()-$C9,0))</f>
        <v/>
      </c>
      <c r="Q9" s="4" t="inlineStr">
        <is>
          <t>Recordatorio programado</t>
        </is>
      </c>
    </row>
    <row r="10">
      <c r="A10" s="2" t="inlineStr">
        <is>
          <t>FE-2026-009</t>
        </is>
      </c>
      <c r="B10" s="34" t="n">
        <v>46262</v>
      </c>
      <c r="C10" s="34" t="n">
        <v>46292</v>
      </c>
      <c r="D10" s="4" t="inlineStr">
        <is>
          <t>Laura Ortega</t>
        </is>
      </c>
      <c r="E10" s="2" t="inlineStr">
        <is>
          <t>90123456M</t>
        </is>
      </c>
      <c r="F10" s="2" t="inlineStr">
        <is>
          <t>Alicante</t>
        </is>
      </c>
      <c r="G10" s="4" t="inlineStr">
        <is>
          <t>Diseño de identidad visual</t>
        </is>
      </c>
      <c r="H10" s="28" t="n">
        <v>1450</v>
      </c>
      <c r="I10" s="6" t="n">
        <v>0.21</v>
      </c>
      <c r="J10" s="29">
        <f>IF($A10="","",$H10*$I10)</f>
        <v/>
      </c>
      <c r="K10" s="29">
        <f>IF($A10="","",$H10+$J10)</f>
        <v/>
      </c>
      <c r="L10" s="28" t="n">
        <v>0</v>
      </c>
      <c r="M10" s="29">
        <f>IF($A10="","",MAX(0,$K10-$L10))</f>
        <v/>
      </c>
      <c r="N10" s="8">
        <f>IF($A10="","",$C10-TODAY())</f>
        <v/>
      </c>
      <c r="O10" s="9">
        <f>IF($A10="","",IF($M10=0,"Cobrada",IF($C10&lt;TODAY(),"Vencida",IF($C10-TODAY()&lt;=7,"Próxima a vencer","Pendiente"))))</f>
        <v/>
      </c>
      <c r="P10" s="8">
        <f>IF($A10="","",IF(AND($M10&gt;0,$C10&lt;TODAY()),TODAY()-$C10,0))</f>
        <v/>
      </c>
      <c r="Q10" s="4" t="inlineStr">
        <is>
          <t>Factura enviada al cliente</t>
        </is>
      </c>
    </row>
    <row r="11">
      <c r="A11" s="2" t="n"/>
      <c r="B11" s="34" t="n"/>
      <c r="C11" s="34" t="n"/>
      <c r="D11" s="4" t="n"/>
      <c r="E11" s="2" t="n"/>
      <c r="F11" s="2" t="n"/>
      <c r="G11" s="4" t="n"/>
      <c r="H11" s="28" t="n"/>
      <c r="I11" s="6" t="n"/>
      <c r="J11" s="30">
        <f>IF($A11="","",$H11*$I11)</f>
        <v/>
      </c>
      <c r="K11" s="30">
        <f>IF($A11="","",$H11+$J11)</f>
        <v/>
      </c>
      <c r="L11" s="28" t="n"/>
      <c r="M11" s="30">
        <f>IF($A11="","",MAX(0,$K11-$L11))</f>
        <v/>
      </c>
      <c r="N11" s="11">
        <f>IF($A11="","",$C11-TODAY())</f>
        <v/>
      </c>
      <c r="O11" s="12">
        <f>IF($A11="","",IF($M11=0,"Cobrada",IF($C11&lt;TODAY(),"Vencida",IF($C11-TODAY()&lt;=7,"Próxima a vencer","Pendiente"))))</f>
        <v/>
      </c>
      <c r="P11" s="11">
        <f>IF($A11="","",IF(AND($M11&gt;0,$C11&lt;TODAY()),TODAY()-$C11,0))</f>
        <v/>
      </c>
      <c r="Q11" s="4" t="n"/>
    </row>
    <row r="12">
      <c r="A12" s="2" t="n"/>
      <c r="B12" s="34" t="n"/>
      <c r="C12" s="34" t="n"/>
      <c r="D12" s="4" t="n"/>
      <c r="E12" s="2" t="n"/>
      <c r="F12" s="2" t="n"/>
      <c r="G12" s="4" t="n"/>
      <c r="H12" s="28" t="n"/>
      <c r="I12" s="6" t="n"/>
      <c r="J12" s="29">
        <f>IF($A12="","",$H12*$I12)</f>
        <v/>
      </c>
      <c r="K12" s="29">
        <f>IF($A12="","",$H12+$J12)</f>
        <v/>
      </c>
      <c r="L12" s="28" t="n"/>
      <c r="M12" s="29">
        <f>IF($A12="","",MAX(0,$K12-$L12))</f>
        <v/>
      </c>
      <c r="N12" s="8">
        <f>IF($A12="","",$C12-TODAY())</f>
        <v/>
      </c>
      <c r="O12" s="9">
        <f>IF($A12="","",IF($M12=0,"Cobrada",IF($C12&lt;TODAY(),"Vencida",IF($C12-TODAY()&lt;=7,"Próxima a vencer","Pendiente"))))</f>
        <v/>
      </c>
      <c r="P12" s="8">
        <f>IF($A12="","",IF(AND($M12&gt;0,$C12&lt;TODAY()),TODAY()-$C12,0))</f>
        <v/>
      </c>
      <c r="Q12" s="4" t="n"/>
    </row>
    <row r="13">
      <c r="A13" s="2" t="n"/>
      <c r="B13" s="34" t="n"/>
      <c r="C13" s="34" t="n"/>
      <c r="D13" s="4" t="n"/>
      <c r="E13" s="2" t="n"/>
      <c r="F13" s="2" t="n"/>
      <c r="G13" s="4" t="n"/>
      <c r="H13" s="28" t="n"/>
      <c r="I13" s="6" t="n"/>
      <c r="J13" s="30">
        <f>IF($A13="","",$H13*$I13)</f>
        <v/>
      </c>
      <c r="K13" s="30">
        <f>IF($A13="","",$H13+$J13)</f>
        <v/>
      </c>
      <c r="L13" s="28" t="n"/>
      <c r="M13" s="30">
        <f>IF($A13="","",MAX(0,$K13-$L13))</f>
        <v/>
      </c>
      <c r="N13" s="11">
        <f>IF($A13="","",$C13-TODAY())</f>
        <v/>
      </c>
      <c r="O13" s="12">
        <f>IF($A13="","",IF($M13=0,"Cobrada",IF($C13&lt;TODAY(),"Vencida",IF($C13-TODAY()&lt;=7,"Próxima a vencer","Pendiente"))))</f>
        <v/>
      </c>
      <c r="P13" s="11">
        <f>IF($A13="","",IF(AND($M13&gt;0,$C13&lt;TODAY()),TODAY()-$C13,0))</f>
        <v/>
      </c>
      <c r="Q13" s="4" t="n"/>
    </row>
    <row r="14">
      <c r="A14" s="2" t="n"/>
      <c r="B14" s="34" t="n"/>
      <c r="C14" s="34" t="n"/>
      <c r="D14" s="4" t="n"/>
      <c r="E14" s="2" t="n"/>
      <c r="F14" s="2" t="n"/>
      <c r="G14" s="4" t="n"/>
      <c r="H14" s="28" t="n"/>
      <c r="I14" s="6" t="n"/>
      <c r="J14" s="29">
        <f>IF($A14="","",$H14*$I14)</f>
        <v/>
      </c>
      <c r="K14" s="29">
        <f>IF($A14="","",$H14+$J14)</f>
        <v/>
      </c>
      <c r="L14" s="28" t="n"/>
      <c r="M14" s="29">
        <f>IF($A14="","",MAX(0,$K14-$L14))</f>
        <v/>
      </c>
      <c r="N14" s="8">
        <f>IF($A14="","",$C14-TODAY())</f>
        <v/>
      </c>
      <c r="O14" s="9">
        <f>IF($A14="","",IF($M14=0,"Cobrada",IF($C14&lt;TODAY(),"Vencida",IF($C14-TODAY()&lt;=7,"Próxima a vencer","Pendiente"))))</f>
        <v/>
      </c>
      <c r="P14" s="8">
        <f>IF($A14="","",IF(AND($M14&gt;0,$C14&lt;TODAY()),TODAY()-$C14,0))</f>
        <v/>
      </c>
      <c r="Q14" s="4" t="n"/>
    </row>
    <row r="15">
      <c r="A15" s="2" t="n"/>
      <c r="B15" s="34" t="n"/>
      <c r="C15" s="34" t="n"/>
      <c r="D15" s="4" t="n"/>
      <c r="E15" s="2" t="n"/>
      <c r="F15" s="2" t="n"/>
      <c r="G15" s="4" t="n"/>
      <c r="H15" s="28" t="n"/>
      <c r="I15" s="6" t="n"/>
      <c r="J15" s="30">
        <f>IF($A15="","",$H15*$I15)</f>
        <v/>
      </c>
      <c r="K15" s="30">
        <f>IF($A15="","",$H15+$J15)</f>
        <v/>
      </c>
      <c r="L15" s="28" t="n"/>
      <c r="M15" s="30">
        <f>IF($A15="","",MAX(0,$K15-$L15))</f>
        <v/>
      </c>
      <c r="N15" s="11">
        <f>IF($A15="","",$C15-TODAY())</f>
        <v/>
      </c>
      <c r="O15" s="12">
        <f>IF($A15="","",IF($M15=0,"Cobrada",IF($C15&lt;TODAY(),"Vencida",IF($C15-TODAY()&lt;=7,"Próxima a vencer","Pendiente"))))</f>
        <v/>
      </c>
      <c r="P15" s="11">
        <f>IF($A15="","",IF(AND($M15&gt;0,$C15&lt;TODAY()),TODAY()-$C15,0))</f>
        <v/>
      </c>
      <c r="Q15" s="4" t="n"/>
    </row>
    <row r="16">
      <c r="A16" s="2" t="n"/>
      <c r="B16" s="34" t="n"/>
      <c r="C16" s="34" t="n"/>
      <c r="D16" s="4" t="n"/>
      <c r="E16" s="2" t="n"/>
      <c r="F16" s="2" t="n"/>
      <c r="G16" s="4" t="n"/>
      <c r="H16" s="28" t="n"/>
      <c r="I16" s="6" t="n"/>
      <c r="J16" s="29">
        <f>IF($A16="","",$H16*$I16)</f>
        <v/>
      </c>
      <c r="K16" s="29">
        <f>IF($A16="","",$H16+$J16)</f>
        <v/>
      </c>
      <c r="L16" s="28" t="n"/>
      <c r="M16" s="29">
        <f>IF($A16="","",MAX(0,$K16-$L16))</f>
        <v/>
      </c>
      <c r="N16" s="8">
        <f>IF($A16="","",$C16-TODAY())</f>
        <v/>
      </c>
      <c r="O16" s="9">
        <f>IF($A16="","",IF($M16=0,"Cobrada",IF($C16&lt;TODAY(),"Vencida",IF($C16-TODAY()&lt;=7,"Próxima a vencer","Pendiente"))))</f>
        <v/>
      </c>
      <c r="P16" s="8">
        <f>IF($A16="","",IF(AND($M16&gt;0,$C16&lt;TODAY()),TODAY()-$C16,0))</f>
        <v/>
      </c>
      <c r="Q16" s="4" t="n"/>
    </row>
    <row r="17">
      <c r="A17" s="2" t="n"/>
      <c r="B17" s="34" t="n"/>
      <c r="C17" s="34" t="n"/>
      <c r="D17" s="4" t="n"/>
      <c r="E17" s="2" t="n"/>
      <c r="F17" s="2" t="n"/>
      <c r="G17" s="4" t="n"/>
      <c r="H17" s="28" t="n"/>
      <c r="I17" s="6" t="n"/>
      <c r="J17" s="30">
        <f>IF($A17="","",$H17*$I17)</f>
        <v/>
      </c>
      <c r="K17" s="30">
        <f>IF($A17="","",$H17+$J17)</f>
        <v/>
      </c>
      <c r="L17" s="28" t="n"/>
      <c r="M17" s="30">
        <f>IF($A17="","",MAX(0,$K17-$L17))</f>
        <v/>
      </c>
      <c r="N17" s="11">
        <f>IF($A17="","",$C17-TODAY())</f>
        <v/>
      </c>
      <c r="O17" s="12">
        <f>IF($A17="","",IF($M17=0,"Cobrada",IF($C17&lt;TODAY(),"Vencida",IF($C17-TODAY()&lt;=7,"Próxima a vencer","Pendiente"))))</f>
        <v/>
      </c>
      <c r="P17" s="11">
        <f>IF($A17="","",IF(AND($M17&gt;0,$C17&lt;TODAY()),TODAY()-$C17,0))</f>
        <v/>
      </c>
      <c r="Q17" s="4" t="n"/>
    </row>
    <row r="18">
      <c r="A18" s="2" t="n"/>
      <c r="B18" s="34" t="n"/>
      <c r="C18" s="34" t="n"/>
      <c r="D18" s="4" t="n"/>
      <c r="E18" s="2" t="n"/>
      <c r="F18" s="2" t="n"/>
      <c r="G18" s="4" t="n"/>
      <c r="H18" s="28" t="n"/>
      <c r="I18" s="6" t="n"/>
      <c r="J18" s="29">
        <f>IF($A18="","",$H18*$I18)</f>
        <v/>
      </c>
      <c r="K18" s="29">
        <f>IF($A18="","",$H18+$J18)</f>
        <v/>
      </c>
      <c r="L18" s="28" t="n"/>
      <c r="M18" s="29">
        <f>IF($A18="","",MAX(0,$K18-$L18))</f>
        <v/>
      </c>
      <c r="N18" s="8">
        <f>IF($A18="","",$C18-TODAY())</f>
        <v/>
      </c>
      <c r="O18" s="9">
        <f>IF($A18="","",IF($M18=0,"Cobrada",IF($C18&lt;TODAY(),"Vencida",IF($C18-TODAY()&lt;=7,"Próxima a vencer","Pendiente"))))</f>
        <v/>
      </c>
      <c r="P18" s="8">
        <f>IF($A18="","",IF(AND($M18&gt;0,$C18&lt;TODAY()),TODAY()-$C18,0))</f>
        <v/>
      </c>
      <c r="Q18" s="4" t="n"/>
    </row>
    <row r="19">
      <c r="A19" s="2" t="n"/>
      <c r="B19" s="34" t="n"/>
      <c r="C19" s="34" t="n"/>
      <c r="D19" s="4" t="n"/>
      <c r="E19" s="2" t="n"/>
      <c r="F19" s="2" t="n"/>
      <c r="G19" s="4" t="n"/>
      <c r="H19" s="28" t="n"/>
      <c r="I19" s="6" t="n"/>
      <c r="J19" s="30">
        <f>IF($A19="","",$H19*$I19)</f>
        <v/>
      </c>
      <c r="K19" s="30">
        <f>IF($A19="","",$H19+$J19)</f>
        <v/>
      </c>
      <c r="L19" s="28" t="n"/>
      <c r="M19" s="30">
        <f>IF($A19="","",MAX(0,$K19-$L19))</f>
        <v/>
      </c>
      <c r="N19" s="11">
        <f>IF($A19="","",$C19-TODAY())</f>
        <v/>
      </c>
      <c r="O19" s="12">
        <f>IF($A19="","",IF($M19=0,"Cobrada",IF($C19&lt;TODAY(),"Vencida",IF($C19-TODAY()&lt;=7,"Próxima a vencer","Pendiente"))))</f>
        <v/>
      </c>
      <c r="P19" s="11">
        <f>IF($A19="","",IF(AND($M19&gt;0,$C19&lt;TODAY()),TODAY()-$C19,0))</f>
        <v/>
      </c>
      <c r="Q19" s="4" t="n"/>
    </row>
    <row r="20">
      <c r="A20" s="2" t="n"/>
      <c r="B20" s="34" t="n"/>
      <c r="C20" s="34" t="n"/>
      <c r="D20" s="4" t="n"/>
      <c r="E20" s="2" t="n"/>
      <c r="F20" s="2" t="n"/>
      <c r="G20" s="4" t="n"/>
      <c r="H20" s="28" t="n"/>
      <c r="I20" s="6" t="n"/>
      <c r="J20" s="29">
        <f>IF($A20="","",$H20*$I20)</f>
        <v/>
      </c>
      <c r="K20" s="29">
        <f>IF($A20="","",$H20+$J20)</f>
        <v/>
      </c>
      <c r="L20" s="28" t="n"/>
      <c r="M20" s="29">
        <f>IF($A20="","",MAX(0,$K20-$L20))</f>
        <v/>
      </c>
      <c r="N20" s="8">
        <f>IF($A20="","",$C20-TODAY())</f>
        <v/>
      </c>
      <c r="O20" s="9">
        <f>IF($A20="","",IF($M20=0,"Cobrada",IF($C20&lt;TODAY(),"Vencida",IF($C20-TODAY()&lt;=7,"Próxima a vencer","Pendiente"))))</f>
        <v/>
      </c>
      <c r="P20" s="8">
        <f>IF($A20="","",IF(AND($M20&gt;0,$C20&lt;TODAY()),TODAY()-$C20,0))</f>
        <v/>
      </c>
      <c r="Q20" s="4" t="n"/>
    </row>
    <row r="21">
      <c r="A21" s="2" t="n"/>
      <c r="B21" s="34" t="n"/>
      <c r="C21" s="34" t="n"/>
      <c r="D21" s="4" t="n"/>
      <c r="E21" s="2" t="n"/>
      <c r="F21" s="2" t="n"/>
      <c r="G21" s="4" t="n"/>
      <c r="H21" s="28" t="n"/>
      <c r="I21" s="6" t="n"/>
      <c r="J21" s="30">
        <f>IF($A21="","",$H21*$I21)</f>
        <v/>
      </c>
      <c r="K21" s="30">
        <f>IF($A21="","",$H21+$J21)</f>
        <v/>
      </c>
      <c r="L21" s="28" t="n"/>
      <c r="M21" s="30">
        <f>IF($A21="","",MAX(0,$K21-$L21))</f>
        <v/>
      </c>
      <c r="N21" s="11">
        <f>IF($A21="","",$C21-TODAY())</f>
        <v/>
      </c>
      <c r="O21" s="12">
        <f>IF($A21="","",IF($M21=0,"Cobrada",IF($C21&lt;TODAY(),"Vencida",IF($C21-TODAY()&lt;=7,"Próxima a vencer","Pendiente"))))</f>
        <v/>
      </c>
      <c r="P21" s="11">
        <f>IF($A21="","",IF(AND($M21&gt;0,$C21&lt;TODAY()),TODAY()-$C21,0))</f>
        <v/>
      </c>
      <c r="Q21" s="4" t="n"/>
    </row>
    <row r="22">
      <c r="A22" s="2" t="n"/>
      <c r="B22" s="34" t="n"/>
      <c r="C22" s="34" t="n"/>
      <c r="D22" s="4" t="n"/>
      <c r="E22" s="2" t="n"/>
      <c r="F22" s="2" t="n"/>
      <c r="G22" s="4" t="n"/>
      <c r="H22" s="28" t="n"/>
      <c r="I22" s="6" t="n"/>
      <c r="J22" s="29">
        <f>IF($A22="","",$H22*$I22)</f>
        <v/>
      </c>
      <c r="K22" s="29">
        <f>IF($A22="","",$H22+$J22)</f>
        <v/>
      </c>
      <c r="L22" s="28" t="n"/>
      <c r="M22" s="29">
        <f>IF($A22="","",MAX(0,$K22-$L22))</f>
        <v/>
      </c>
      <c r="N22" s="8">
        <f>IF($A22="","",$C22-TODAY())</f>
        <v/>
      </c>
      <c r="O22" s="9">
        <f>IF($A22="","",IF($M22=0,"Cobrada",IF($C22&lt;TODAY(),"Vencida",IF($C22-TODAY()&lt;=7,"Próxima a vencer","Pendiente"))))</f>
        <v/>
      </c>
      <c r="P22" s="8">
        <f>IF($A22="","",IF(AND($M22&gt;0,$C22&lt;TODAY()),TODAY()-$C22,0))</f>
        <v/>
      </c>
      <c r="Q22" s="4" t="n"/>
    </row>
    <row r="23">
      <c r="A23" s="2" t="n"/>
      <c r="B23" s="34" t="n"/>
      <c r="C23" s="34" t="n"/>
      <c r="D23" s="4" t="n"/>
      <c r="E23" s="2" t="n"/>
      <c r="F23" s="2" t="n"/>
      <c r="G23" s="4" t="n"/>
      <c r="H23" s="28" t="n"/>
      <c r="I23" s="6" t="n"/>
      <c r="J23" s="30">
        <f>IF($A23="","",$H23*$I23)</f>
        <v/>
      </c>
      <c r="K23" s="30">
        <f>IF($A23="","",$H23+$J23)</f>
        <v/>
      </c>
      <c r="L23" s="28" t="n"/>
      <c r="M23" s="30">
        <f>IF($A23="","",MAX(0,$K23-$L23))</f>
        <v/>
      </c>
      <c r="N23" s="11">
        <f>IF($A23="","",$C23-TODAY())</f>
        <v/>
      </c>
      <c r="O23" s="12">
        <f>IF($A23="","",IF($M23=0,"Cobrada",IF($C23&lt;TODAY(),"Vencida",IF($C23-TODAY()&lt;=7,"Próxima a vencer","Pendiente"))))</f>
        <v/>
      </c>
      <c r="P23" s="11">
        <f>IF($A23="","",IF(AND($M23&gt;0,$C23&lt;TODAY()),TODAY()-$C23,0))</f>
        <v/>
      </c>
      <c r="Q23" s="4" t="n"/>
    </row>
    <row r="24">
      <c r="A24" s="2" t="n"/>
      <c r="B24" s="34" t="n"/>
      <c r="C24" s="34" t="n"/>
      <c r="D24" s="4" t="n"/>
      <c r="E24" s="2" t="n"/>
      <c r="F24" s="2" t="n"/>
      <c r="G24" s="4" t="n"/>
      <c r="H24" s="28" t="n"/>
      <c r="I24" s="6" t="n"/>
      <c r="J24" s="29">
        <f>IF($A24="","",$H24*$I24)</f>
        <v/>
      </c>
      <c r="K24" s="29">
        <f>IF($A24="","",$H24+$J24)</f>
        <v/>
      </c>
      <c r="L24" s="28" t="n"/>
      <c r="M24" s="29">
        <f>IF($A24="","",MAX(0,$K24-$L24))</f>
        <v/>
      </c>
      <c r="N24" s="8">
        <f>IF($A24="","",$C24-TODAY())</f>
        <v/>
      </c>
      <c r="O24" s="9">
        <f>IF($A24="","",IF($M24=0,"Cobrada",IF($C24&lt;TODAY(),"Vencida",IF($C24-TODAY()&lt;=7,"Próxima a vencer","Pendiente"))))</f>
        <v/>
      </c>
      <c r="P24" s="8">
        <f>IF($A24="","",IF(AND($M24&gt;0,$C24&lt;TODAY()),TODAY()-$C24,0))</f>
        <v/>
      </c>
      <c r="Q24" s="4" t="n"/>
    </row>
    <row r="25">
      <c r="A25" s="2" t="n"/>
      <c r="B25" s="34" t="n"/>
      <c r="C25" s="34" t="n"/>
      <c r="D25" s="4" t="n"/>
      <c r="E25" s="2" t="n"/>
      <c r="F25" s="2" t="n"/>
      <c r="G25" s="4" t="n"/>
      <c r="H25" s="28" t="n"/>
      <c r="I25" s="6" t="n"/>
      <c r="J25" s="30">
        <f>IF($A25="","",$H25*$I25)</f>
        <v/>
      </c>
      <c r="K25" s="30">
        <f>IF($A25="","",$H25+$J25)</f>
        <v/>
      </c>
      <c r="L25" s="28" t="n"/>
      <c r="M25" s="30">
        <f>IF($A25="","",MAX(0,$K25-$L25))</f>
        <v/>
      </c>
      <c r="N25" s="11">
        <f>IF($A25="","",$C25-TODAY())</f>
        <v/>
      </c>
      <c r="O25" s="12">
        <f>IF($A25="","",IF($M25=0,"Cobrada",IF($C25&lt;TODAY(),"Vencida",IF($C25-TODAY()&lt;=7,"Próxima a vencer","Pendiente"))))</f>
        <v/>
      </c>
      <c r="P25" s="11">
        <f>IF($A25="","",IF(AND($M25&gt;0,$C25&lt;TODAY()),TODAY()-$C25,0))</f>
        <v/>
      </c>
      <c r="Q25" s="4" t="n"/>
    </row>
    <row r="26">
      <c r="A26" s="2" t="n"/>
      <c r="B26" s="34" t="n"/>
      <c r="C26" s="34" t="n"/>
      <c r="D26" s="4" t="n"/>
      <c r="E26" s="2" t="n"/>
      <c r="F26" s="2" t="n"/>
      <c r="G26" s="4" t="n"/>
      <c r="H26" s="28" t="n"/>
      <c r="I26" s="6" t="n"/>
      <c r="J26" s="29">
        <f>IF($A26="","",$H26*$I26)</f>
        <v/>
      </c>
      <c r="K26" s="29">
        <f>IF($A26="","",$H26+$J26)</f>
        <v/>
      </c>
      <c r="L26" s="28" t="n"/>
      <c r="M26" s="29">
        <f>IF($A26="","",MAX(0,$K26-$L26))</f>
        <v/>
      </c>
      <c r="N26" s="8">
        <f>IF($A26="","",$C26-TODAY())</f>
        <v/>
      </c>
      <c r="O26" s="9">
        <f>IF($A26="","",IF($M26=0,"Cobrada",IF($C26&lt;TODAY(),"Vencida",IF($C26-TODAY()&lt;=7,"Próxima a vencer","Pendiente"))))</f>
        <v/>
      </c>
      <c r="P26" s="8">
        <f>IF($A26="","",IF(AND($M26&gt;0,$C26&lt;TODAY()),TODAY()-$C26,0))</f>
        <v/>
      </c>
      <c r="Q26" s="4" t="n"/>
    </row>
    <row r="27">
      <c r="A27" s="2" t="n"/>
      <c r="B27" s="34" t="n"/>
      <c r="C27" s="34" t="n"/>
      <c r="D27" s="4" t="n"/>
      <c r="E27" s="2" t="n"/>
      <c r="F27" s="2" t="n"/>
      <c r="G27" s="4" t="n"/>
      <c r="H27" s="28" t="n"/>
      <c r="I27" s="6" t="n"/>
      <c r="J27" s="30">
        <f>IF($A27="","",$H27*$I27)</f>
        <v/>
      </c>
      <c r="K27" s="30">
        <f>IF($A27="","",$H27+$J27)</f>
        <v/>
      </c>
      <c r="L27" s="28" t="n"/>
      <c r="M27" s="30">
        <f>IF($A27="","",MAX(0,$K27-$L27))</f>
        <v/>
      </c>
      <c r="N27" s="11">
        <f>IF($A27="","",$C27-TODAY())</f>
        <v/>
      </c>
      <c r="O27" s="12">
        <f>IF($A27="","",IF($M27=0,"Cobrada",IF($C27&lt;TODAY(),"Vencida",IF($C27-TODAY()&lt;=7,"Próxima a vencer","Pendiente"))))</f>
        <v/>
      </c>
      <c r="P27" s="11">
        <f>IF($A27="","",IF(AND($M27&gt;0,$C27&lt;TODAY()),TODAY()-$C27,0))</f>
        <v/>
      </c>
      <c r="Q27" s="4" t="n"/>
    </row>
    <row r="28">
      <c r="A28" s="2" t="n"/>
      <c r="B28" s="34" t="n"/>
      <c r="C28" s="34" t="n"/>
      <c r="D28" s="4" t="n"/>
      <c r="E28" s="2" t="n"/>
      <c r="F28" s="2" t="n"/>
      <c r="G28" s="4" t="n"/>
      <c r="H28" s="28" t="n"/>
      <c r="I28" s="6" t="n"/>
      <c r="J28" s="29">
        <f>IF($A28="","",$H28*$I28)</f>
        <v/>
      </c>
      <c r="K28" s="29">
        <f>IF($A28="","",$H28+$J28)</f>
        <v/>
      </c>
      <c r="L28" s="28" t="n"/>
      <c r="M28" s="29">
        <f>IF($A28="","",MAX(0,$K28-$L28))</f>
        <v/>
      </c>
      <c r="N28" s="8">
        <f>IF($A28="","",$C28-TODAY())</f>
        <v/>
      </c>
      <c r="O28" s="9">
        <f>IF($A28="","",IF($M28=0,"Cobrada",IF($C28&lt;TODAY(),"Vencida",IF($C28-TODAY()&lt;=7,"Próxima a vencer","Pendiente"))))</f>
        <v/>
      </c>
      <c r="P28" s="8">
        <f>IF($A28="","",IF(AND($M28&gt;0,$C28&lt;TODAY()),TODAY()-$C28,0))</f>
        <v/>
      </c>
      <c r="Q28" s="4" t="n"/>
    </row>
    <row r="29">
      <c r="A29" s="2" t="n"/>
      <c r="B29" s="34" t="n"/>
      <c r="C29" s="34" t="n"/>
      <c r="D29" s="4" t="n"/>
      <c r="E29" s="2" t="n"/>
      <c r="F29" s="2" t="n"/>
      <c r="G29" s="4" t="n"/>
      <c r="H29" s="28" t="n"/>
      <c r="I29" s="6" t="n"/>
      <c r="J29" s="30">
        <f>IF($A29="","",$H29*$I29)</f>
        <v/>
      </c>
      <c r="K29" s="30">
        <f>IF($A29="","",$H29+$J29)</f>
        <v/>
      </c>
      <c r="L29" s="28" t="n"/>
      <c r="M29" s="30">
        <f>IF($A29="","",MAX(0,$K29-$L29))</f>
        <v/>
      </c>
      <c r="N29" s="11">
        <f>IF($A29="","",$C29-TODAY())</f>
        <v/>
      </c>
      <c r="O29" s="12">
        <f>IF($A29="","",IF($M29=0,"Cobrada",IF($C29&lt;TODAY(),"Vencida",IF($C29-TODAY()&lt;=7,"Próxima a vencer","Pendiente"))))</f>
        <v/>
      </c>
      <c r="P29" s="11">
        <f>IF($A29="","",IF(AND($M29&gt;0,$C29&lt;TODAY()),TODAY()-$C29,0))</f>
        <v/>
      </c>
      <c r="Q29" s="4" t="n"/>
    </row>
    <row r="30">
      <c r="A30" s="2" t="n"/>
      <c r="B30" s="34" t="n"/>
      <c r="C30" s="34" t="n"/>
      <c r="D30" s="4" t="n"/>
      <c r="E30" s="2" t="n"/>
      <c r="F30" s="2" t="n"/>
      <c r="G30" s="4" t="n"/>
      <c r="H30" s="28" t="n"/>
      <c r="I30" s="6" t="n"/>
      <c r="J30" s="29">
        <f>IF($A30="","",$H30*$I30)</f>
        <v/>
      </c>
      <c r="K30" s="29">
        <f>IF($A30="","",$H30+$J30)</f>
        <v/>
      </c>
      <c r="L30" s="28" t="n"/>
      <c r="M30" s="29">
        <f>IF($A30="","",MAX(0,$K30-$L30))</f>
        <v/>
      </c>
      <c r="N30" s="8">
        <f>IF($A30="","",$C30-TODAY())</f>
        <v/>
      </c>
      <c r="O30" s="9">
        <f>IF($A30="","",IF($M30=0,"Cobrada",IF($C30&lt;TODAY(),"Vencida",IF($C30-TODAY()&lt;=7,"Próxima a vencer","Pendiente"))))</f>
        <v/>
      </c>
      <c r="P30" s="8">
        <f>IF($A30="","",IF(AND($M30&gt;0,$C30&lt;TODAY()),TODAY()-$C30,0))</f>
        <v/>
      </c>
      <c r="Q30" s="4" t="n"/>
    </row>
    <row r="31">
      <c r="A31" s="2" t="n"/>
      <c r="B31" s="34" t="n"/>
      <c r="C31" s="34" t="n"/>
      <c r="D31" s="4" t="n"/>
      <c r="E31" s="2" t="n"/>
      <c r="F31" s="2" t="n"/>
      <c r="G31" s="4" t="n"/>
      <c r="H31" s="28" t="n"/>
      <c r="I31" s="6" t="n"/>
      <c r="J31" s="30">
        <f>IF($A31="","",$H31*$I31)</f>
        <v/>
      </c>
      <c r="K31" s="30">
        <f>IF($A31="","",$H31+$J31)</f>
        <v/>
      </c>
      <c r="L31" s="28" t="n"/>
      <c r="M31" s="30">
        <f>IF($A31="","",MAX(0,$K31-$L31))</f>
        <v/>
      </c>
      <c r="N31" s="11">
        <f>IF($A31="","",$C31-TODAY())</f>
        <v/>
      </c>
      <c r="O31" s="12">
        <f>IF($A31="","",IF($M31=0,"Cobrada",IF($C31&lt;TODAY(),"Vencida",IF($C31-TODAY()&lt;=7,"Próxima a vencer","Pendiente"))))</f>
        <v/>
      </c>
      <c r="P31" s="11">
        <f>IF($A31="","",IF(AND($M31&gt;0,$C31&lt;TODAY()),TODAY()-$C31,0))</f>
        <v/>
      </c>
      <c r="Q31" s="4" t="n"/>
    </row>
    <row r="32">
      <c r="A32" s="2" t="n"/>
      <c r="B32" s="34" t="n"/>
      <c r="C32" s="34" t="n"/>
      <c r="D32" s="4" t="n"/>
      <c r="E32" s="2" t="n"/>
      <c r="F32" s="2" t="n"/>
      <c r="G32" s="4" t="n"/>
      <c r="H32" s="28" t="n"/>
      <c r="I32" s="6" t="n"/>
      <c r="J32" s="29">
        <f>IF($A32="","",$H32*$I32)</f>
        <v/>
      </c>
      <c r="K32" s="29">
        <f>IF($A32="","",$H32+$J32)</f>
        <v/>
      </c>
      <c r="L32" s="28" t="n"/>
      <c r="M32" s="29">
        <f>IF($A32="","",MAX(0,$K32-$L32))</f>
        <v/>
      </c>
      <c r="N32" s="8">
        <f>IF($A32="","",$C32-TODAY())</f>
        <v/>
      </c>
      <c r="O32" s="9">
        <f>IF($A32="","",IF($M32=0,"Cobrada",IF($C32&lt;TODAY(),"Vencida",IF($C32-TODAY()&lt;=7,"Próxima a vencer","Pendiente"))))</f>
        <v/>
      </c>
      <c r="P32" s="8">
        <f>IF($A32="","",IF(AND($M32&gt;0,$C32&lt;TODAY()),TODAY()-$C32,0))</f>
        <v/>
      </c>
      <c r="Q32" s="4" t="n"/>
    </row>
    <row r="33">
      <c r="A33" s="2" t="n"/>
      <c r="B33" s="34" t="n"/>
      <c r="C33" s="34" t="n"/>
      <c r="D33" s="4" t="n"/>
      <c r="E33" s="2" t="n"/>
      <c r="F33" s="2" t="n"/>
      <c r="G33" s="4" t="n"/>
      <c r="H33" s="28" t="n"/>
      <c r="I33" s="6" t="n"/>
      <c r="J33" s="30">
        <f>IF($A33="","",$H33*$I33)</f>
        <v/>
      </c>
      <c r="K33" s="30">
        <f>IF($A33="","",$H33+$J33)</f>
        <v/>
      </c>
      <c r="L33" s="28" t="n"/>
      <c r="M33" s="30">
        <f>IF($A33="","",MAX(0,$K33-$L33))</f>
        <v/>
      </c>
      <c r="N33" s="11">
        <f>IF($A33="","",$C33-TODAY())</f>
        <v/>
      </c>
      <c r="O33" s="12">
        <f>IF($A33="","",IF($M33=0,"Cobrada",IF($C33&lt;TODAY(),"Vencida",IF($C33-TODAY()&lt;=7,"Próxima a vencer","Pendiente"))))</f>
        <v/>
      </c>
      <c r="P33" s="11">
        <f>IF($A33="","",IF(AND($M33&gt;0,$C33&lt;TODAY()),TODAY()-$C33,0))</f>
        <v/>
      </c>
      <c r="Q33" s="4" t="n"/>
    </row>
    <row r="34">
      <c r="A34" s="2" t="n"/>
      <c r="B34" s="34" t="n"/>
      <c r="C34" s="34" t="n"/>
      <c r="D34" s="4" t="n"/>
      <c r="E34" s="2" t="n"/>
      <c r="F34" s="2" t="n"/>
      <c r="G34" s="4" t="n"/>
      <c r="H34" s="28" t="n"/>
      <c r="I34" s="6" t="n"/>
      <c r="J34" s="29">
        <f>IF($A34="","",$H34*$I34)</f>
        <v/>
      </c>
      <c r="K34" s="29">
        <f>IF($A34="","",$H34+$J34)</f>
        <v/>
      </c>
      <c r="L34" s="28" t="n"/>
      <c r="M34" s="29">
        <f>IF($A34="","",MAX(0,$K34-$L34))</f>
        <v/>
      </c>
      <c r="N34" s="8">
        <f>IF($A34="","",$C34-TODAY())</f>
        <v/>
      </c>
      <c r="O34" s="9">
        <f>IF($A34="","",IF($M34=0,"Cobrada",IF($C34&lt;TODAY(),"Vencida",IF($C34-TODAY()&lt;=7,"Próxima a vencer","Pendiente"))))</f>
        <v/>
      </c>
      <c r="P34" s="8">
        <f>IF($A34="","",IF(AND($M34&gt;0,$C34&lt;TODAY()),TODAY()-$C34,0))</f>
        <v/>
      </c>
      <c r="Q34" s="4" t="n"/>
    </row>
    <row r="35">
      <c r="A35" s="2" t="n"/>
      <c r="B35" s="34" t="n"/>
      <c r="C35" s="34" t="n"/>
      <c r="D35" s="4" t="n"/>
      <c r="E35" s="2" t="n"/>
      <c r="F35" s="2" t="n"/>
      <c r="G35" s="4" t="n"/>
      <c r="H35" s="28" t="n"/>
      <c r="I35" s="6" t="n"/>
      <c r="J35" s="30">
        <f>IF($A35="","",$H35*$I35)</f>
        <v/>
      </c>
      <c r="K35" s="30">
        <f>IF($A35="","",$H35+$J35)</f>
        <v/>
      </c>
      <c r="L35" s="28" t="n"/>
      <c r="M35" s="30">
        <f>IF($A35="","",MAX(0,$K35-$L35))</f>
        <v/>
      </c>
      <c r="N35" s="11">
        <f>IF($A35="","",$C35-TODAY())</f>
        <v/>
      </c>
      <c r="O35" s="12">
        <f>IF($A35="","",IF($M35=0,"Cobrada",IF($C35&lt;TODAY(),"Vencida",IF($C35-TODAY()&lt;=7,"Próxima a vencer","Pendiente"))))</f>
        <v/>
      </c>
      <c r="P35" s="11">
        <f>IF($A35="","",IF(AND($M35&gt;0,$C35&lt;TODAY()),TODAY()-$C35,0))</f>
        <v/>
      </c>
      <c r="Q35" s="4" t="n"/>
    </row>
    <row r="36">
      <c r="A36" s="2" t="n"/>
      <c r="B36" s="34" t="n"/>
      <c r="C36" s="34" t="n"/>
      <c r="D36" s="4" t="n"/>
      <c r="E36" s="2" t="n"/>
      <c r="F36" s="2" t="n"/>
      <c r="G36" s="4" t="n"/>
      <c r="H36" s="28" t="n"/>
      <c r="I36" s="6" t="n"/>
      <c r="J36" s="29">
        <f>IF($A36="","",$H36*$I36)</f>
        <v/>
      </c>
      <c r="K36" s="29">
        <f>IF($A36="","",$H36+$J36)</f>
        <v/>
      </c>
      <c r="L36" s="28" t="n"/>
      <c r="M36" s="29">
        <f>IF($A36="","",MAX(0,$K36-$L36))</f>
        <v/>
      </c>
      <c r="N36" s="8">
        <f>IF($A36="","",$C36-TODAY())</f>
        <v/>
      </c>
      <c r="O36" s="9">
        <f>IF($A36="","",IF($M36=0,"Cobrada",IF($C36&lt;TODAY(),"Vencida",IF($C36-TODAY()&lt;=7,"Próxima a vencer","Pendiente"))))</f>
        <v/>
      </c>
      <c r="P36" s="8">
        <f>IF($A36="","",IF(AND($M36&gt;0,$C36&lt;TODAY()),TODAY()-$C36,0))</f>
        <v/>
      </c>
      <c r="Q36" s="4" t="n"/>
    </row>
    <row r="37">
      <c r="A37" s="2" t="n"/>
      <c r="B37" s="34" t="n"/>
      <c r="C37" s="34" t="n"/>
      <c r="D37" s="4" t="n"/>
      <c r="E37" s="2" t="n"/>
      <c r="F37" s="2" t="n"/>
      <c r="G37" s="4" t="n"/>
      <c r="H37" s="28" t="n"/>
      <c r="I37" s="6" t="n"/>
      <c r="J37" s="30">
        <f>IF($A37="","",$H37*$I37)</f>
        <v/>
      </c>
      <c r="K37" s="30">
        <f>IF($A37="","",$H37+$J37)</f>
        <v/>
      </c>
      <c r="L37" s="28" t="n"/>
      <c r="M37" s="30">
        <f>IF($A37="","",MAX(0,$K37-$L37))</f>
        <v/>
      </c>
      <c r="N37" s="11">
        <f>IF($A37="","",$C37-TODAY())</f>
        <v/>
      </c>
      <c r="O37" s="12">
        <f>IF($A37="","",IF($M37=0,"Cobrada",IF($C37&lt;TODAY(),"Vencida",IF($C37-TODAY()&lt;=7,"Próxima a vencer","Pendiente"))))</f>
        <v/>
      </c>
      <c r="P37" s="11">
        <f>IF($A37="","",IF(AND($M37&gt;0,$C37&lt;TODAY()),TODAY()-$C37,0))</f>
        <v/>
      </c>
      <c r="Q37" s="4" t="n"/>
    </row>
    <row r="38">
      <c r="A38" s="2" t="n"/>
      <c r="B38" s="34" t="n"/>
      <c r="C38" s="34" t="n"/>
      <c r="D38" s="4" t="n"/>
      <c r="E38" s="2" t="n"/>
      <c r="F38" s="2" t="n"/>
      <c r="G38" s="4" t="n"/>
      <c r="H38" s="28" t="n"/>
      <c r="I38" s="6" t="n"/>
      <c r="J38" s="29">
        <f>IF($A38="","",$H38*$I38)</f>
        <v/>
      </c>
      <c r="K38" s="29">
        <f>IF($A38="","",$H38+$J38)</f>
        <v/>
      </c>
      <c r="L38" s="28" t="n"/>
      <c r="M38" s="29">
        <f>IF($A38="","",MAX(0,$K38-$L38))</f>
        <v/>
      </c>
      <c r="N38" s="8">
        <f>IF($A38="","",$C38-TODAY())</f>
        <v/>
      </c>
      <c r="O38" s="9">
        <f>IF($A38="","",IF($M38=0,"Cobrada",IF($C38&lt;TODAY(),"Vencida",IF($C38-TODAY()&lt;=7,"Próxima a vencer","Pendiente"))))</f>
        <v/>
      </c>
      <c r="P38" s="8">
        <f>IF($A38="","",IF(AND($M38&gt;0,$C38&lt;TODAY()),TODAY()-$C38,0))</f>
        <v/>
      </c>
      <c r="Q38" s="4" t="n"/>
    </row>
    <row r="39">
      <c r="A39" s="2" t="n"/>
      <c r="B39" s="34" t="n"/>
      <c r="C39" s="34" t="n"/>
      <c r="D39" s="4" t="n"/>
      <c r="E39" s="2" t="n"/>
      <c r="F39" s="2" t="n"/>
      <c r="G39" s="4" t="n"/>
      <c r="H39" s="28" t="n"/>
      <c r="I39" s="6" t="n"/>
      <c r="J39" s="30">
        <f>IF($A39="","",$H39*$I39)</f>
        <v/>
      </c>
      <c r="K39" s="30">
        <f>IF($A39="","",$H39+$J39)</f>
        <v/>
      </c>
      <c r="L39" s="28" t="n"/>
      <c r="M39" s="30">
        <f>IF($A39="","",MAX(0,$K39-$L39))</f>
        <v/>
      </c>
      <c r="N39" s="11">
        <f>IF($A39="","",$C39-TODAY())</f>
        <v/>
      </c>
      <c r="O39" s="12">
        <f>IF($A39="","",IF($M39=0,"Cobrada",IF($C39&lt;TODAY(),"Vencida",IF($C39-TODAY()&lt;=7,"Próxima a vencer","Pendiente"))))</f>
        <v/>
      </c>
      <c r="P39" s="11">
        <f>IF($A39="","",IF(AND($M39&gt;0,$C39&lt;TODAY()),TODAY()-$C39,0))</f>
        <v/>
      </c>
      <c r="Q39" s="4" t="n"/>
    </row>
    <row r="40">
      <c r="A40" s="2" t="n"/>
      <c r="B40" s="34" t="n"/>
      <c r="C40" s="34" t="n"/>
      <c r="D40" s="4" t="n"/>
      <c r="E40" s="2" t="n"/>
      <c r="F40" s="2" t="n"/>
      <c r="G40" s="4" t="n"/>
      <c r="H40" s="28" t="n"/>
      <c r="I40" s="6" t="n"/>
      <c r="J40" s="29">
        <f>IF($A40="","",$H40*$I40)</f>
        <v/>
      </c>
      <c r="K40" s="29">
        <f>IF($A40="","",$H40+$J40)</f>
        <v/>
      </c>
      <c r="L40" s="28" t="n"/>
      <c r="M40" s="29">
        <f>IF($A40="","",MAX(0,$K40-$L40))</f>
        <v/>
      </c>
      <c r="N40" s="8">
        <f>IF($A40="","",$C40-TODAY())</f>
        <v/>
      </c>
      <c r="O40" s="9">
        <f>IF($A40="","",IF($M40=0,"Cobrada",IF($C40&lt;TODAY(),"Vencida",IF($C40-TODAY()&lt;=7,"Próxima a vencer","Pendiente"))))</f>
        <v/>
      </c>
      <c r="P40" s="8">
        <f>IF($A40="","",IF(AND($M40&gt;0,$C40&lt;TODAY()),TODAY()-$C40,0))</f>
        <v/>
      </c>
      <c r="Q40" s="4" t="n"/>
    </row>
    <row r="41">
      <c r="A41" s="2" t="n"/>
      <c r="B41" s="34" t="n"/>
      <c r="C41" s="34" t="n"/>
      <c r="D41" s="4" t="n"/>
      <c r="E41" s="2" t="n"/>
      <c r="F41" s="2" t="n"/>
      <c r="G41" s="4" t="n"/>
      <c r="H41" s="28" t="n"/>
      <c r="I41" s="6" t="n"/>
      <c r="J41" s="30">
        <f>IF($A41="","",$H41*$I41)</f>
        <v/>
      </c>
      <c r="K41" s="30">
        <f>IF($A41="","",$H41+$J41)</f>
        <v/>
      </c>
      <c r="L41" s="28" t="n"/>
      <c r="M41" s="30">
        <f>IF($A41="","",MAX(0,$K41-$L41))</f>
        <v/>
      </c>
      <c r="N41" s="11">
        <f>IF($A41="","",$C41-TODAY())</f>
        <v/>
      </c>
      <c r="O41" s="12">
        <f>IF($A41="","",IF($M41=0,"Cobrada",IF($C41&lt;TODAY(),"Vencida",IF($C41-TODAY()&lt;=7,"Próxima a vencer","Pendiente"))))</f>
        <v/>
      </c>
      <c r="P41" s="11">
        <f>IF($A41="","",IF(AND($M41&gt;0,$C41&lt;TODAY()),TODAY()-$C41,0))</f>
        <v/>
      </c>
      <c r="Q41" s="4" t="n"/>
    </row>
    <row r="42">
      <c r="A42" s="2" t="n"/>
      <c r="B42" s="34" t="n"/>
      <c r="C42" s="34" t="n"/>
      <c r="D42" s="4" t="n"/>
      <c r="E42" s="2" t="n"/>
      <c r="F42" s="2" t="n"/>
      <c r="G42" s="4" t="n"/>
      <c r="H42" s="28" t="n"/>
      <c r="I42" s="6" t="n"/>
      <c r="J42" s="29">
        <f>IF($A42="","",$H42*$I42)</f>
        <v/>
      </c>
      <c r="K42" s="29">
        <f>IF($A42="","",$H42+$J42)</f>
        <v/>
      </c>
      <c r="L42" s="28" t="n"/>
      <c r="M42" s="29">
        <f>IF($A42="","",MAX(0,$K42-$L42))</f>
        <v/>
      </c>
      <c r="N42" s="8">
        <f>IF($A42="","",$C42-TODAY())</f>
        <v/>
      </c>
      <c r="O42" s="9">
        <f>IF($A42="","",IF($M42=0,"Cobrada",IF($C42&lt;TODAY(),"Vencida",IF($C42-TODAY()&lt;=7,"Próxima a vencer","Pendiente"))))</f>
        <v/>
      </c>
      <c r="P42" s="8">
        <f>IF($A42="","",IF(AND($M42&gt;0,$C42&lt;TODAY()),TODAY()-$C42,0))</f>
        <v/>
      </c>
      <c r="Q42" s="4" t="n"/>
    </row>
    <row r="43">
      <c r="A43" s="2" t="n"/>
      <c r="B43" s="34" t="n"/>
      <c r="C43" s="34" t="n"/>
      <c r="D43" s="4" t="n"/>
      <c r="E43" s="2" t="n"/>
      <c r="F43" s="2" t="n"/>
      <c r="G43" s="4" t="n"/>
      <c r="H43" s="28" t="n"/>
      <c r="I43" s="6" t="n"/>
      <c r="J43" s="30">
        <f>IF($A43="","",$H43*$I43)</f>
        <v/>
      </c>
      <c r="K43" s="30">
        <f>IF($A43="","",$H43+$J43)</f>
        <v/>
      </c>
      <c r="L43" s="28" t="n"/>
      <c r="M43" s="30">
        <f>IF($A43="","",MAX(0,$K43-$L43))</f>
        <v/>
      </c>
      <c r="N43" s="11">
        <f>IF($A43="","",$C43-TODAY())</f>
        <v/>
      </c>
      <c r="O43" s="12">
        <f>IF($A43="","",IF($M43=0,"Cobrada",IF($C43&lt;TODAY(),"Vencida",IF($C43-TODAY()&lt;=7,"Próxima a vencer","Pendiente"))))</f>
        <v/>
      </c>
      <c r="P43" s="11">
        <f>IF($A43="","",IF(AND($M43&gt;0,$C43&lt;TODAY()),TODAY()-$C43,0))</f>
        <v/>
      </c>
      <c r="Q43" s="4" t="n"/>
    </row>
    <row r="44">
      <c r="A44" s="2" t="n"/>
      <c r="B44" s="34" t="n"/>
      <c r="C44" s="34" t="n"/>
      <c r="D44" s="4" t="n"/>
      <c r="E44" s="2" t="n"/>
      <c r="F44" s="2" t="n"/>
      <c r="G44" s="4" t="n"/>
      <c r="H44" s="28" t="n"/>
      <c r="I44" s="6" t="n"/>
      <c r="J44" s="29">
        <f>IF($A44="","",$H44*$I44)</f>
        <v/>
      </c>
      <c r="K44" s="29">
        <f>IF($A44="","",$H44+$J44)</f>
        <v/>
      </c>
      <c r="L44" s="28" t="n"/>
      <c r="M44" s="29">
        <f>IF($A44="","",MAX(0,$K44-$L44))</f>
        <v/>
      </c>
      <c r="N44" s="8">
        <f>IF($A44="","",$C44-TODAY())</f>
        <v/>
      </c>
      <c r="O44" s="9">
        <f>IF($A44="","",IF($M44=0,"Cobrada",IF($C44&lt;TODAY(),"Vencida",IF($C44-TODAY()&lt;=7,"Próxima a vencer","Pendiente"))))</f>
        <v/>
      </c>
      <c r="P44" s="8">
        <f>IF($A44="","",IF(AND($M44&gt;0,$C44&lt;TODAY()),TODAY()-$C44,0))</f>
        <v/>
      </c>
      <c r="Q44" s="4" t="n"/>
    </row>
    <row r="45">
      <c r="A45" s="2" t="n"/>
      <c r="B45" s="34" t="n"/>
      <c r="C45" s="34" t="n"/>
      <c r="D45" s="4" t="n"/>
      <c r="E45" s="2" t="n"/>
      <c r="F45" s="2" t="n"/>
      <c r="G45" s="4" t="n"/>
      <c r="H45" s="28" t="n"/>
      <c r="I45" s="6" t="n"/>
      <c r="J45" s="30">
        <f>IF($A45="","",$H45*$I45)</f>
        <v/>
      </c>
      <c r="K45" s="30">
        <f>IF($A45="","",$H45+$J45)</f>
        <v/>
      </c>
      <c r="L45" s="28" t="n"/>
      <c r="M45" s="30">
        <f>IF($A45="","",MAX(0,$K45-$L45))</f>
        <v/>
      </c>
      <c r="N45" s="11">
        <f>IF($A45="","",$C45-TODAY())</f>
        <v/>
      </c>
      <c r="O45" s="12">
        <f>IF($A45="","",IF($M45=0,"Cobrada",IF($C45&lt;TODAY(),"Vencida",IF($C45-TODAY()&lt;=7,"Próxima a vencer","Pendiente"))))</f>
        <v/>
      </c>
      <c r="P45" s="11">
        <f>IF($A45="","",IF(AND($M45&gt;0,$C45&lt;TODAY()),TODAY()-$C45,0))</f>
        <v/>
      </c>
      <c r="Q45" s="4" t="n"/>
    </row>
    <row r="46">
      <c r="A46" s="2" t="n"/>
      <c r="B46" s="34" t="n"/>
      <c r="C46" s="34" t="n"/>
      <c r="D46" s="4" t="n"/>
      <c r="E46" s="2" t="n"/>
      <c r="F46" s="2" t="n"/>
      <c r="G46" s="4" t="n"/>
      <c r="H46" s="28" t="n"/>
      <c r="I46" s="6" t="n"/>
      <c r="J46" s="29">
        <f>IF($A46="","",$H46*$I46)</f>
        <v/>
      </c>
      <c r="K46" s="29">
        <f>IF($A46="","",$H46+$J46)</f>
        <v/>
      </c>
      <c r="L46" s="28" t="n"/>
      <c r="M46" s="29">
        <f>IF($A46="","",MAX(0,$K46-$L46))</f>
        <v/>
      </c>
      <c r="N46" s="8">
        <f>IF($A46="","",$C46-TODAY())</f>
        <v/>
      </c>
      <c r="O46" s="9">
        <f>IF($A46="","",IF($M46=0,"Cobrada",IF($C46&lt;TODAY(),"Vencida",IF($C46-TODAY()&lt;=7,"Próxima a vencer","Pendiente"))))</f>
        <v/>
      </c>
      <c r="P46" s="8">
        <f>IF($A46="","",IF(AND($M46&gt;0,$C46&lt;TODAY()),TODAY()-$C46,0))</f>
        <v/>
      </c>
      <c r="Q46" s="4" t="n"/>
    </row>
    <row r="47">
      <c r="A47" s="2" t="n"/>
      <c r="B47" s="34" t="n"/>
      <c r="C47" s="34" t="n"/>
      <c r="D47" s="4" t="n"/>
      <c r="E47" s="2" t="n"/>
      <c r="F47" s="2" t="n"/>
      <c r="G47" s="4" t="n"/>
      <c r="H47" s="28" t="n"/>
      <c r="I47" s="6" t="n"/>
      <c r="J47" s="30">
        <f>IF($A47="","",$H47*$I47)</f>
        <v/>
      </c>
      <c r="K47" s="30">
        <f>IF($A47="","",$H47+$J47)</f>
        <v/>
      </c>
      <c r="L47" s="28" t="n"/>
      <c r="M47" s="30">
        <f>IF($A47="","",MAX(0,$K47-$L47))</f>
        <v/>
      </c>
      <c r="N47" s="11">
        <f>IF($A47="","",$C47-TODAY())</f>
        <v/>
      </c>
      <c r="O47" s="12">
        <f>IF($A47="","",IF($M47=0,"Cobrada",IF($C47&lt;TODAY(),"Vencida",IF($C47-TODAY()&lt;=7,"Próxima a vencer","Pendiente"))))</f>
        <v/>
      </c>
      <c r="P47" s="11">
        <f>IF($A47="","",IF(AND($M47&gt;0,$C47&lt;TODAY()),TODAY()-$C47,0))</f>
        <v/>
      </c>
      <c r="Q47" s="4" t="n"/>
    </row>
    <row r="48">
      <c r="A48" s="2" t="n"/>
      <c r="B48" s="34" t="n"/>
      <c r="C48" s="34" t="n"/>
      <c r="D48" s="4" t="n"/>
      <c r="E48" s="2" t="n"/>
      <c r="F48" s="2" t="n"/>
      <c r="G48" s="4" t="n"/>
      <c r="H48" s="28" t="n"/>
      <c r="I48" s="6" t="n"/>
      <c r="J48" s="29">
        <f>IF($A48="","",$H48*$I48)</f>
        <v/>
      </c>
      <c r="K48" s="29">
        <f>IF($A48="","",$H48+$J48)</f>
        <v/>
      </c>
      <c r="L48" s="28" t="n"/>
      <c r="M48" s="29">
        <f>IF($A48="","",MAX(0,$K48-$L48))</f>
        <v/>
      </c>
      <c r="N48" s="8">
        <f>IF($A48="","",$C48-TODAY())</f>
        <v/>
      </c>
      <c r="O48" s="9">
        <f>IF($A48="","",IF($M48=0,"Cobrada",IF($C48&lt;TODAY(),"Vencida",IF($C48-TODAY()&lt;=7,"Próxima a vencer","Pendiente"))))</f>
        <v/>
      </c>
      <c r="P48" s="8">
        <f>IF($A48="","",IF(AND($M48&gt;0,$C48&lt;TODAY()),TODAY()-$C48,0))</f>
        <v/>
      </c>
      <c r="Q48" s="4" t="n"/>
    </row>
    <row r="49">
      <c r="A49" s="2" t="n"/>
      <c r="B49" s="34" t="n"/>
      <c r="C49" s="34" t="n"/>
      <c r="D49" s="4" t="n"/>
      <c r="E49" s="2" t="n"/>
      <c r="F49" s="2" t="n"/>
      <c r="G49" s="4" t="n"/>
      <c r="H49" s="28" t="n"/>
      <c r="I49" s="6" t="n"/>
      <c r="J49" s="30">
        <f>IF($A49="","",$H49*$I49)</f>
        <v/>
      </c>
      <c r="K49" s="30">
        <f>IF($A49="","",$H49+$J49)</f>
        <v/>
      </c>
      <c r="L49" s="28" t="n"/>
      <c r="M49" s="30">
        <f>IF($A49="","",MAX(0,$K49-$L49))</f>
        <v/>
      </c>
      <c r="N49" s="11">
        <f>IF($A49="","",$C49-TODAY())</f>
        <v/>
      </c>
      <c r="O49" s="12">
        <f>IF($A49="","",IF($M49=0,"Cobrada",IF($C49&lt;TODAY(),"Vencida",IF($C49-TODAY()&lt;=7,"Próxima a vencer","Pendiente"))))</f>
        <v/>
      </c>
      <c r="P49" s="11">
        <f>IF($A49="","",IF(AND($M49&gt;0,$C49&lt;TODAY()),TODAY()-$C49,0))</f>
        <v/>
      </c>
      <c r="Q49" s="4" t="n"/>
    </row>
    <row r="50">
      <c r="A50" s="2" t="n"/>
      <c r="B50" s="34" t="n"/>
      <c r="C50" s="34" t="n"/>
      <c r="D50" s="4" t="n"/>
      <c r="E50" s="2" t="n"/>
      <c r="F50" s="2" t="n"/>
      <c r="G50" s="4" t="n"/>
      <c r="H50" s="28" t="n"/>
      <c r="I50" s="6" t="n"/>
      <c r="J50" s="29">
        <f>IF($A50="","",$H50*$I50)</f>
        <v/>
      </c>
      <c r="K50" s="29">
        <f>IF($A50="","",$H50+$J50)</f>
        <v/>
      </c>
      <c r="L50" s="28" t="n"/>
      <c r="M50" s="29">
        <f>IF($A50="","",MAX(0,$K50-$L50))</f>
        <v/>
      </c>
      <c r="N50" s="8">
        <f>IF($A50="","",$C50-TODAY())</f>
        <v/>
      </c>
      <c r="O50" s="9">
        <f>IF($A50="","",IF($M50=0,"Cobrada",IF($C50&lt;TODAY(),"Vencida",IF($C50-TODAY()&lt;=7,"Próxima a vencer","Pendiente"))))</f>
        <v/>
      </c>
      <c r="P50" s="8">
        <f>IF($A50="","",IF(AND($M50&gt;0,$C50&lt;TODAY()),TODAY()-$C50,0))</f>
        <v/>
      </c>
      <c r="Q50" s="4" t="n"/>
    </row>
    <row r="51">
      <c r="A51" s="2" t="n"/>
      <c r="B51" s="34" t="n"/>
      <c r="C51" s="34" t="n"/>
      <c r="D51" s="4" t="n"/>
      <c r="E51" s="2" t="n"/>
      <c r="F51" s="2" t="n"/>
      <c r="G51" s="4" t="n"/>
      <c r="H51" s="28" t="n"/>
      <c r="I51" s="6" t="n"/>
      <c r="J51" s="30">
        <f>IF($A51="","",$H51*$I51)</f>
        <v/>
      </c>
      <c r="K51" s="30">
        <f>IF($A51="","",$H51+$J51)</f>
        <v/>
      </c>
      <c r="L51" s="28" t="n"/>
      <c r="M51" s="30">
        <f>IF($A51="","",MAX(0,$K51-$L51))</f>
        <v/>
      </c>
      <c r="N51" s="11">
        <f>IF($A51="","",$C51-TODAY())</f>
        <v/>
      </c>
      <c r="O51" s="12">
        <f>IF($A51="","",IF($M51=0,"Cobrada",IF($C51&lt;TODAY(),"Vencida",IF($C51-TODAY()&lt;=7,"Próxima a vencer","Pendiente"))))</f>
        <v/>
      </c>
      <c r="P51" s="11">
        <f>IF($A51="","",IF(AND($M51&gt;0,$C51&lt;TODAY()),TODAY()-$C51,0))</f>
        <v/>
      </c>
      <c r="Q51" s="4" t="n"/>
    </row>
    <row r="52">
      <c r="A52" s="2" t="n"/>
      <c r="B52" s="34" t="n"/>
      <c r="C52" s="34" t="n"/>
      <c r="D52" s="4" t="n"/>
      <c r="E52" s="2" t="n"/>
      <c r="F52" s="2" t="n"/>
      <c r="G52" s="4" t="n"/>
      <c r="H52" s="28" t="n"/>
      <c r="I52" s="6" t="n"/>
      <c r="J52" s="29">
        <f>IF($A52="","",$H52*$I52)</f>
        <v/>
      </c>
      <c r="K52" s="29">
        <f>IF($A52="","",$H52+$J52)</f>
        <v/>
      </c>
      <c r="L52" s="28" t="n"/>
      <c r="M52" s="29">
        <f>IF($A52="","",MAX(0,$K52-$L52))</f>
        <v/>
      </c>
      <c r="N52" s="8">
        <f>IF($A52="","",$C52-TODAY())</f>
        <v/>
      </c>
      <c r="O52" s="9">
        <f>IF($A52="","",IF($M52=0,"Cobrada",IF($C52&lt;TODAY(),"Vencida",IF($C52-TODAY()&lt;=7,"Próxima a vencer","Pendiente"))))</f>
        <v/>
      </c>
      <c r="P52" s="8">
        <f>IF($A52="","",IF(AND($M52&gt;0,$C52&lt;TODAY()),TODAY()-$C52,0))</f>
        <v/>
      </c>
      <c r="Q52" s="4" t="n"/>
    </row>
    <row r="53">
      <c r="A53" s="2" t="n"/>
      <c r="B53" s="34" t="n"/>
      <c r="C53" s="34" t="n"/>
      <c r="D53" s="4" t="n"/>
      <c r="E53" s="2" t="n"/>
      <c r="F53" s="2" t="n"/>
      <c r="G53" s="4" t="n"/>
      <c r="H53" s="28" t="n"/>
      <c r="I53" s="6" t="n"/>
      <c r="J53" s="30">
        <f>IF($A53="","",$H53*$I53)</f>
        <v/>
      </c>
      <c r="K53" s="30">
        <f>IF($A53="","",$H53+$J53)</f>
        <v/>
      </c>
      <c r="L53" s="28" t="n"/>
      <c r="M53" s="30">
        <f>IF($A53="","",MAX(0,$K53-$L53))</f>
        <v/>
      </c>
      <c r="N53" s="11">
        <f>IF($A53="","",$C53-TODAY())</f>
        <v/>
      </c>
      <c r="O53" s="12">
        <f>IF($A53="","",IF($M53=0,"Cobrada",IF($C53&lt;TODAY(),"Vencida",IF($C53-TODAY()&lt;=7,"Próxima a vencer","Pendiente"))))</f>
        <v/>
      </c>
      <c r="P53" s="11">
        <f>IF($A53="","",IF(AND($M53&gt;0,$C53&lt;TODAY()),TODAY()-$C53,0))</f>
        <v/>
      </c>
      <c r="Q53" s="4" t="n"/>
    </row>
    <row r="54">
      <c r="A54" s="2" t="n"/>
      <c r="B54" s="34" t="n"/>
      <c r="C54" s="34" t="n"/>
      <c r="D54" s="4" t="n"/>
      <c r="E54" s="2" t="n"/>
      <c r="F54" s="2" t="n"/>
      <c r="G54" s="4" t="n"/>
      <c r="H54" s="28" t="n"/>
      <c r="I54" s="6" t="n"/>
      <c r="J54" s="29">
        <f>IF($A54="","",$H54*$I54)</f>
        <v/>
      </c>
      <c r="K54" s="29">
        <f>IF($A54="","",$H54+$J54)</f>
        <v/>
      </c>
      <c r="L54" s="28" t="n"/>
      <c r="M54" s="29">
        <f>IF($A54="","",MAX(0,$K54-$L54))</f>
        <v/>
      </c>
      <c r="N54" s="8">
        <f>IF($A54="","",$C54-TODAY())</f>
        <v/>
      </c>
      <c r="O54" s="9">
        <f>IF($A54="","",IF($M54=0,"Cobrada",IF($C54&lt;TODAY(),"Vencida",IF($C54-TODAY()&lt;=7,"Próxima a vencer","Pendiente"))))</f>
        <v/>
      </c>
      <c r="P54" s="8">
        <f>IF($A54="","",IF(AND($M54&gt;0,$C54&lt;TODAY()),TODAY()-$C54,0))</f>
        <v/>
      </c>
      <c r="Q54" s="4" t="n"/>
    </row>
    <row r="55">
      <c r="A55" s="2" t="n"/>
      <c r="B55" s="34" t="n"/>
      <c r="C55" s="34" t="n"/>
      <c r="D55" s="4" t="n"/>
      <c r="E55" s="2" t="n"/>
      <c r="F55" s="2" t="n"/>
      <c r="G55" s="4" t="n"/>
      <c r="H55" s="28" t="n"/>
      <c r="I55" s="6" t="n"/>
      <c r="J55" s="30">
        <f>IF($A55="","",$H55*$I55)</f>
        <v/>
      </c>
      <c r="K55" s="30">
        <f>IF($A55="","",$H55+$J55)</f>
        <v/>
      </c>
      <c r="L55" s="28" t="n"/>
      <c r="M55" s="30">
        <f>IF($A55="","",MAX(0,$K55-$L55))</f>
        <v/>
      </c>
      <c r="N55" s="11">
        <f>IF($A55="","",$C55-TODAY())</f>
        <v/>
      </c>
      <c r="O55" s="12">
        <f>IF($A55="","",IF($M55=0,"Cobrada",IF($C55&lt;TODAY(),"Vencida",IF($C55-TODAY()&lt;=7,"Próxima a vencer","Pendiente"))))</f>
        <v/>
      </c>
      <c r="P55" s="11">
        <f>IF($A55="","",IF(AND($M55&gt;0,$C55&lt;TODAY()),TODAY()-$C55,0))</f>
        <v/>
      </c>
      <c r="Q55" s="4" t="n"/>
    </row>
    <row r="56">
      <c r="A56" s="2" t="n"/>
      <c r="B56" s="34" t="n"/>
      <c r="C56" s="34" t="n"/>
      <c r="D56" s="4" t="n"/>
      <c r="E56" s="2" t="n"/>
      <c r="F56" s="2" t="n"/>
      <c r="G56" s="4" t="n"/>
      <c r="H56" s="28" t="n"/>
      <c r="I56" s="6" t="n"/>
      <c r="J56" s="29">
        <f>IF($A56="","",$H56*$I56)</f>
        <v/>
      </c>
      <c r="K56" s="29">
        <f>IF($A56="","",$H56+$J56)</f>
        <v/>
      </c>
      <c r="L56" s="28" t="n"/>
      <c r="M56" s="29">
        <f>IF($A56="","",MAX(0,$K56-$L56))</f>
        <v/>
      </c>
      <c r="N56" s="8">
        <f>IF($A56="","",$C56-TODAY())</f>
        <v/>
      </c>
      <c r="O56" s="9">
        <f>IF($A56="","",IF($M56=0,"Cobrada",IF($C56&lt;TODAY(),"Vencida",IF($C56-TODAY()&lt;=7,"Próxima a vencer","Pendiente"))))</f>
        <v/>
      </c>
      <c r="P56" s="8">
        <f>IF($A56="","",IF(AND($M56&gt;0,$C56&lt;TODAY()),TODAY()-$C56,0))</f>
        <v/>
      </c>
      <c r="Q56" s="4" t="n"/>
    </row>
    <row r="57">
      <c r="A57" s="2" t="n"/>
      <c r="B57" s="34" t="n"/>
      <c r="C57" s="34" t="n"/>
      <c r="D57" s="4" t="n"/>
      <c r="E57" s="2" t="n"/>
      <c r="F57" s="2" t="n"/>
      <c r="G57" s="4" t="n"/>
      <c r="H57" s="28" t="n"/>
      <c r="I57" s="6" t="n"/>
      <c r="J57" s="30">
        <f>IF($A57="","",$H57*$I57)</f>
        <v/>
      </c>
      <c r="K57" s="30">
        <f>IF($A57="","",$H57+$J57)</f>
        <v/>
      </c>
      <c r="L57" s="28" t="n"/>
      <c r="M57" s="30">
        <f>IF($A57="","",MAX(0,$K57-$L57))</f>
        <v/>
      </c>
      <c r="N57" s="11">
        <f>IF($A57="","",$C57-TODAY())</f>
        <v/>
      </c>
      <c r="O57" s="12">
        <f>IF($A57="","",IF($M57=0,"Cobrada",IF($C57&lt;TODAY(),"Vencida",IF($C57-TODAY()&lt;=7,"Próxima a vencer","Pendiente"))))</f>
        <v/>
      </c>
      <c r="P57" s="11">
        <f>IF($A57="","",IF(AND($M57&gt;0,$C57&lt;TODAY()),TODAY()-$C57,0))</f>
        <v/>
      </c>
      <c r="Q57" s="4" t="n"/>
    </row>
    <row r="58">
      <c r="A58" s="2" t="n"/>
      <c r="B58" s="34" t="n"/>
      <c r="C58" s="34" t="n"/>
      <c r="D58" s="4" t="n"/>
      <c r="E58" s="2" t="n"/>
      <c r="F58" s="2" t="n"/>
      <c r="G58" s="4" t="n"/>
      <c r="H58" s="28" t="n"/>
      <c r="I58" s="6" t="n"/>
      <c r="J58" s="29">
        <f>IF($A58="","",$H58*$I58)</f>
        <v/>
      </c>
      <c r="K58" s="29">
        <f>IF($A58="","",$H58+$J58)</f>
        <v/>
      </c>
      <c r="L58" s="28" t="n"/>
      <c r="M58" s="29">
        <f>IF($A58="","",MAX(0,$K58-$L58))</f>
        <v/>
      </c>
      <c r="N58" s="8">
        <f>IF($A58="","",$C58-TODAY())</f>
        <v/>
      </c>
      <c r="O58" s="9">
        <f>IF($A58="","",IF($M58=0,"Cobrada",IF($C58&lt;TODAY(),"Vencida",IF($C58-TODAY()&lt;=7,"Próxima a vencer","Pendiente"))))</f>
        <v/>
      </c>
      <c r="P58" s="8">
        <f>IF($A58="","",IF(AND($M58&gt;0,$C58&lt;TODAY()),TODAY()-$C58,0))</f>
        <v/>
      </c>
      <c r="Q58" s="4" t="n"/>
    </row>
    <row r="59">
      <c r="A59" s="2" t="n"/>
      <c r="B59" s="34" t="n"/>
      <c r="C59" s="34" t="n"/>
      <c r="D59" s="4" t="n"/>
      <c r="E59" s="2" t="n"/>
      <c r="F59" s="2" t="n"/>
      <c r="G59" s="4" t="n"/>
      <c r="H59" s="28" t="n"/>
      <c r="I59" s="6" t="n"/>
      <c r="J59" s="30">
        <f>IF($A59="","",$H59*$I59)</f>
        <v/>
      </c>
      <c r="K59" s="30">
        <f>IF($A59="","",$H59+$J59)</f>
        <v/>
      </c>
      <c r="L59" s="28" t="n"/>
      <c r="M59" s="30">
        <f>IF($A59="","",MAX(0,$K59-$L59))</f>
        <v/>
      </c>
      <c r="N59" s="11">
        <f>IF($A59="","",$C59-TODAY())</f>
        <v/>
      </c>
      <c r="O59" s="12">
        <f>IF($A59="","",IF($M59=0,"Cobrada",IF($C59&lt;TODAY(),"Vencida",IF($C59-TODAY()&lt;=7,"Próxima a vencer","Pendiente"))))</f>
        <v/>
      </c>
      <c r="P59" s="11">
        <f>IF($A59="","",IF(AND($M59&gt;0,$C59&lt;TODAY()),TODAY()-$C59,0))</f>
        <v/>
      </c>
      <c r="Q59" s="4" t="n"/>
    </row>
    <row r="60">
      <c r="A60" s="2" t="n"/>
      <c r="B60" s="34" t="n"/>
      <c r="C60" s="34" t="n"/>
      <c r="D60" s="4" t="n"/>
      <c r="E60" s="2" t="n"/>
      <c r="F60" s="2" t="n"/>
      <c r="G60" s="4" t="n"/>
      <c r="H60" s="28" t="n"/>
      <c r="I60" s="6" t="n"/>
      <c r="J60" s="29">
        <f>IF($A60="","",$H60*$I60)</f>
        <v/>
      </c>
      <c r="K60" s="29">
        <f>IF($A60="","",$H60+$J60)</f>
        <v/>
      </c>
      <c r="L60" s="28" t="n"/>
      <c r="M60" s="29">
        <f>IF($A60="","",MAX(0,$K60-$L60))</f>
        <v/>
      </c>
      <c r="N60" s="8">
        <f>IF($A60="","",$C60-TODAY())</f>
        <v/>
      </c>
      <c r="O60" s="9">
        <f>IF($A60="","",IF($M60=0,"Cobrada",IF($C60&lt;TODAY(),"Vencida",IF($C60-TODAY()&lt;=7,"Próxima a vencer","Pendiente"))))</f>
        <v/>
      </c>
      <c r="P60" s="8">
        <f>IF($A60="","",IF(AND($M60&gt;0,$C60&lt;TODAY()),TODAY()-$C60,0))</f>
        <v/>
      </c>
      <c r="Q60" s="4" t="n"/>
    </row>
    <row r="61">
      <c r="A61" s="2" t="n"/>
      <c r="B61" s="34" t="n"/>
      <c r="C61" s="34" t="n"/>
      <c r="D61" s="4" t="n"/>
      <c r="E61" s="2" t="n"/>
      <c r="F61" s="2" t="n"/>
      <c r="G61" s="4" t="n"/>
      <c r="H61" s="28" t="n"/>
      <c r="I61" s="6" t="n"/>
      <c r="J61" s="30">
        <f>IF($A61="","",$H61*$I61)</f>
        <v/>
      </c>
      <c r="K61" s="30">
        <f>IF($A61="","",$H61+$J61)</f>
        <v/>
      </c>
      <c r="L61" s="28" t="n"/>
      <c r="M61" s="30">
        <f>IF($A61="","",MAX(0,$K61-$L61))</f>
        <v/>
      </c>
      <c r="N61" s="11">
        <f>IF($A61="","",$C61-TODAY())</f>
        <v/>
      </c>
      <c r="O61" s="12">
        <f>IF($A61="","",IF($M61=0,"Cobrada",IF($C61&lt;TODAY(),"Vencida",IF($C61-TODAY()&lt;=7,"Próxima a vencer","Pendiente"))))</f>
        <v/>
      </c>
      <c r="P61" s="11">
        <f>IF($A61="","",IF(AND($M61&gt;0,$C61&lt;TODAY()),TODAY()-$C61,0))</f>
        <v/>
      </c>
      <c r="Q61" s="4" t="n"/>
    </row>
    <row r="62">
      <c r="A62" s="2" t="n"/>
      <c r="B62" s="34" t="n"/>
      <c r="C62" s="34" t="n"/>
      <c r="D62" s="4" t="n"/>
      <c r="E62" s="2" t="n"/>
      <c r="F62" s="2" t="n"/>
      <c r="G62" s="4" t="n"/>
      <c r="H62" s="28" t="n"/>
      <c r="I62" s="6" t="n"/>
      <c r="J62" s="29">
        <f>IF($A62="","",$H62*$I62)</f>
        <v/>
      </c>
      <c r="K62" s="29">
        <f>IF($A62="","",$H62+$J62)</f>
        <v/>
      </c>
      <c r="L62" s="28" t="n"/>
      <c r="M62" s="29">
        <f>IF($A62="","",MAX(0,$K62-$L62))</f>
        <v/>
      </c>
      <c r="N62" s="8">
        <f>IF($A62="","",$C62-TODAY())</f>
        <v/>
      </c>
      <c r="O62" s="9">
        <f>IF($A62="","",IF($M62=0,"Cobrada",IF($C62&lt;TODAY(),"Vencida",IF($C62-TODAY()&lt;=7,"Próxima a vencer","Pendiente"))))</f>
        <v/>
      </c>
      <c r="P62" s="8">
        <f>IF($A62="","",IF(AND($M62&gt;0,$C62&lt;TODAY()),TODAY()-$C62,0))</f>
        <v/>
      </c>
      <c r="Q62" s="4" t="n"/>
    </row>
    <row r="63">
      <c r="A63" s="2" t="n"/>
      <c r="B63" s="34" t="n"/>
      <c r="C63" s="34" t="n"/>
      <c r="D63" s="4" t="n"/>
      <c r="E63" s="2" t="n"/>
      <c r="F63" s="2" t="n"/>
      <c r="G63" s="4" t="n"/>
      <c r="H63" s="28" t="n"/>
      <c r="I63" s="6" t="n"/>
      <c r="J63" s="30">
        <f>IF($A63="","",$H63*$I63)</f>
        <v/>
      </c>
      <c r="K63" s="30">
        <f>IF($A63="","",$H63+$J63)</f>
        <v/>
      </c>
      <c r="L63" s="28" t="n"/>
      <c r="M63" s="30">
        <f>IF($A63="","",MAX(0,$K63-$L63))</f>
        <v/>
      </c>
      <c r="N63" s="11">
        <f>IF($A63="","",$C63-TODAY())</f>
        <v/>
      </c>
      <c r="O63" s="12">
        <f>IF($A63="","",IF($M63=0,"Cobrada",IF($C63&lt;TODAY(),"Vencida",IF($C63-TODAY()&lt;=7,"Próxima a vencer","Pendiente"))))</f>
        <v/>
      </c>
      <c r="P63" s="11">
        <f>IF($A63="","",IF(AND($M63&gt;0,$C63&lt;TODAY()),TODAY()-$C63,0))</f>
        <v/>
      </c>
      <c r="Q63" s="4" t="n"/>
    </row>
    <row r="64">
      <c r="A64" s="2" t="n"/>
      <c r="B64" s="34" t="n"/>
      <c r="C64" s="34" t="n"/>
      <c r="D64" s="4" t="n"/>
      <c r="E64" s="2" t="n"/>
      <c r="F64" s="2" t="n"/>
      <c r="G64" s="4" t="n"/>
      <c r="H64" s="28" t="n"/>
      <c r="I64" s="6" t="n"/>
      <c r="J64" s="29">
        <f>IF($A64="","",$H64*$I64)</f>
        <v/>
      </c>
      <c r="K64" s="29">
        <f>IF($A64="","",$H64+$J64)</f>
        <v/>
      </c>
      <c r="L64" s="28" t="n"/>
      <c r="M64" s="29">
        <f>IF($A64="","",MAX(0,$K64-$L64))</f>
        <v/>
      </c>
      <c r="N64" s="8">
        <f>IF($A64="","",$C64-TODAY())</f>
        <v/>
      </c>
      <c r="O64" s="9">
        <f>IF($A64="","",IF($M64=0,"Cobrada",IF($C64&lt;TODAY(),"Vencida",IF($C64-TODAY()&lt;=7,"Próxima a vencer","Pendiente"))))</f>
        <v/>
      </c>
      <c r="P64" s="8">
        <f>IF($A64="","",IF(AND($M64&gt;0,$C64&lt;TODAY()),TODAY()-$C64,0))</f>
        <v/>
      </c>
      <c r="Q64" s="4" t="n"/>
    </row>
    <row r="65">
      <c r="A65" s="2" t="n"/>
      <c r="B65" s="34" t="n"/>
      <c r="C65" s="34" t="n"/>
      <c r="D65" s="4" t="n"/>
      <c r="E65" s="2" t="n"/>
      <c r="F65" s="2" t="n"/>
      <c r="G65" s="4" t="n"/>
      <c r="H65" s="28" t="n"/>
      <c r="I65" s="6" t="n"/>
      <c r="J65" s="30">
        <f>IF($A65="","",$H65*$I65)</f>
        <v/>
      </c>
      <c r="K65" s="30">
        <f>IF($A65="","",$H65+$J65)</f>
        <v/>
      </c>
      <c r="L65" s="28" t="n"/>
      <c r="M65" s="30">
        <f>IF($A65="","",MAX(0,$K65-$L65))</f>
        <v/>
      </c>
      <c r="N65" s="11">
        <f>IF($A65="","",$C65-TODAY())</f>
        <v/>
      </c>
      <c r="O65" s="12">
        <f>IF($A65="","",IF($M65=0,"Cobrada",IF($C65&lt;TODAY(),"Vencida",IF($C65-TODAY()&lt;=7,"Próxima a vencer","Pendiente"))))</f>
        <v/>
      </c>
      <c r="P65" s="11">
        <f>IF($A65="","",IF(AND($M65&gt;0,$C65&lt;TODAY()),TODAY()-$C65,0))</f>
        <v/>
      </c>
      <c r="Q65" s="4" t="n"/>
    </row>
    <row r="66">
      <c r="A66" s="2" t="n"/>
      <c r="B66" s="34" t="n"/>
      <c r="C66" s="34" t="n"/>
      <c r="D66" s="4" t="n"/>
      <c r="E66" s="2" t="n"/>
      <c r="F66" s="2" t="n"/>
      <c r="G66" s="4" t="n"/>
      <c r="H66" s="28" t="n"/>
      <c r="I66" s="6" t="n"/>
      <c r="J66" s="29">
        <f>IF($A66="","",$H66*$I66)</f>
        <v/>
      </c>
      <c r="K66" s="29">
        <f>IF($A66="","",$H66+$J66)</f>
        <v/>
      </c>
      <c r="L66" s="28" t="n"/>
      <c r="M66" s="29">
        <f>IF($A66="","",MAX(0,$K66-$L66))</f>
        <v/>
      </c>
      <c r="N66" s="8">
        <f>IF($A66="","",$C66-TODAY())</f>
        <v/>
      </c>
      <c r="O66" s="9">
        <f>IF($A66="","",IF($M66=0,"Cobrada",IF($C66&lt;TODAY(),"Vencida",IF($C66-TODAY()&lt;=7,"Próxima a vencer","Pendiente"))))</f>
        <v/>
      </c>
      <c r="P66" s="8">
        <f>IF($A66="","",IF(AND($M66&gt;0,$C66&lt;TODAY()),TODAY()-$C66,0))</f>
        <v/>
      </c>
      <c r="Q66" s="4" t="n"/>
    </row>
    <row r="67">
      <c r="A67" s="2" t="n"/>
      <c r="B67" s="34" t="n"/>
      <c r="C67" s="34" t="n"/>
      <c r="D67" s="4" t="n"/>
      <c r="E67" s="2" t="n"/>
      <c r="F67" s="2" t="n"/>
      <c r="G67" s="4" t="n"/>
      <c r="H67" s="28" t="n"/>
      <c r="I67" s="6" t="n"/>
      <c r="J67" s="30">
        <f>IF($A67="","",$H67*$I67)</f>
        <v/>
      </c>
      <c r="K67" s="30">
        <f>IF($A67="","",$H67+$J67)</f>
        <v/>
      </c>
      <c r="L67" s="28" t="n"/>
      <c r="M67" s="30">
        <f>IF($A67="","",MAX(0,$K67-$L67))</f>
        <v/>
      </c>
      <c r="N67" s="11">
        <f>IF($A67="","",$C67-TODAY())</f>
        <v/>
      </c>
      <c r="O67" s="12">
        <f>IF($A67="","",IF($M67=0,"Cobrada",IF($C67&lt;TODAY(),"Vencida",IF($C67-TODAY()&lt;=7,"Próxima a vencer","Pendiente"))))</f>
        <v/>
      </c>
      <c r="P67" s="11">
        <f>IF($A67="","",IF(AND($M67&gt;0,$C67&lt;TODAY()),TODAY()-$C67,0))</f>
        <v/>
      </c>
      <c r="Q67" s="4" t="n"/>
    </row>
    <row r="68">
      <c r="A68" s="2" t="n"/>
      <c r="B68" s="34" t="n"/>
      <c r="C68" s="34" t="n"/>
      <c r="D68" s="4" t="n"/>
      <c r="E68" s="2" t="n"/>
      <c r="F68" s="2" t="n"/>
      <c r="G68" s="4" t="n"/>
      <c r="H68" s="28" t="n"/>
      <c r="I68" s="6" t="n"/>
      <c r="J68" s="29">
        <f>IF($A68="","",$H68*$I68)</f>
        <v/>
      </c>
      <c r="K68" s="29">
        <f>IF($A68="","",$H68+$J68)</f>
        <v/>
      </c>
      <c r="L68" s="28" t="n"/>
      <c r="M68" s="29">
        <f>IF($A68="","",MAX(0,$K68-$L68))</f>
        <v/>
      </c>
      <c r="N68" s="8">
        <f>IF($A68="","",$C68-TODAY())</f>
        <v/>
      </c>
      <c r="O68" s="9">
        <f>IF($A68="","",IF($M68=0,"Cobrada",IF($C68&lt;TODAY(),"Vencida",IF($C68-TODAY()&lt;=7,"Próxima a vencer","Pendiente"))))</f>
        <v/>
      </c>
      <c r="P68" s="8">
        <f>IF($A68="","",IF(AND($M68&gt;0,$C68&lt;TODAY()),TODAY()-$C68,0))</f>
        <v/>
      </c>
      <c r="Q68" s="4" t="n"/>
    </row>
    <row r="69">
      <c r="A69" s="2" t="n"/>
      <c r="B69" s="34" t="n"/>
      <c r="C69" s="34" t="n"/>
      <c r="D69" s="4" t="n"/>
      <c r="E69" s="2" t="n"/>
      <c r="F69" s="2" t="n"/>
      <c r="G69" s="4" t="n"/>
      <c r="H69" s="28" t="n"/>
      <c r="I69" s="6" t="n"/>
      <c r="J69" s="30">
        <f>IF($A69="","",$H69*$I69)</f>
        <v/>
      </c>
      <c r="K69" s="30">
        <f>IF($A69="","",$H69+$J69)</f>
        <v/>
      </c>
      <c r="L69" s="28" t="n"/>
      <c r="M69" s="30">
        <f>IF($A69="","",MAX(0,$K69-$L69))</f>
        <v/>
      </c>
      <c r="N69" s="11">
        <f>IF($A69="","",$C69-TODAY())</f>
        <v/>
      </c>
      <c r="O69" s="12">
        <f>IF($A69="","",IF($M69=0,"Cobrada",IF($C69&lt;TODAY(),"Vencida",IF($C69-TODAY()&lt;=7,"Próxima a vencer","Pendiente"))))</f>
        <v/>
      </c>
      <c r="P69" s="11">
        <f>IF($A69="","",IF(AND($M69&gt;0,$C69&lt;TODAY()),TODAY()-$C69,0))</f>
        <v/>
      </c>
      <c r="Q69" s="4" t="n"/>
    </row>
    <row r="70">
      <c r="A70" s="2" t="n"/>
      <c r="B70" s="34" t="n"/>
      <c r="C70" s="34" t="n"/>
      <c r="D70" s="4" t="n"/>
      <c r="E70" s="2" t="n"/>
      <c r="F70" s="2" t="n"/>
      <c r="G70" s="4" t="n"/>
      <c r="H70" s="28" t="n"/>
      <c r="I70" s="6" t="n"/>
      <c r="J70" s="29">
        <f>IF($A70="","",$H70*$I70)</f>
        <v/>
      </c>
      <c r="K70" s="29">
        <f>IF($A70="","",$H70+$J70)</f>
        <v/>
      </c>
      <c r="L70" s="28" t="n"/>
      <c r="M70" s="29">
        <f>IF($A70="","",MAX(0,$K70-$L70))</f>
        <v/>
      </c>
      <c r="N70" s="8">
        <f>IF($A70="","",$C70-TODAY())</f>
        <v/>
      </c>
      <c r="O70" s="9">
        <f>IF($A70="","",IF($M70=0,"Cobrada",IF($C70&lt;TODAY(),"Vencida",IF($C70-TODAY()&lt;=7,"Próxima a vencer","Pendiente"))))</f>
        <v/>
      </c>
      <c r="P70" s="8">
        <f>IF($A70="","",IF(AND($M70&gt;0,$C70&lt;TODAY()),TODAY()-$C70,0))</f>
        <v/>
      </c>
      <c r="Q70" s="4" t="n"/>
    </row>
    <row r="71">
      <c r="A71" s="2" t="n"/>
      <c r="B71" s="34" t="n"/>
      <c r="C71" s="34" t="n"/>
      <c r="D71" s="4" t="n"/>
      <c r="E71" s="2" t="n"/>
      <c r="F71" s="2" t="n"/>
      <c r="G71" s="4" t="n"/>
      <c r="H71" s="28" t="n"/>
      <c r="I71" s="6" t="n"/>
      <c r="J71" s="30">
        <f>IF($A71="","",$H71*$I71)</f>
        <v/>
      </c>
      <c r="K71" s="30">
        <f>IF($A71="","",$H71+$J71)</f>
        <v/>
      </c>
      <c r="L71" s="28" t="n"/>
      <c r="M71" s="30">
        <f>IF($A71="","",MAX(0,$K71-$L71))</f>
        <v/>
      </c>
      <c r="N71" s="11">
        <f>IF($A71="","",$C71-TODAY())</f>
        <v/>
      </c>
      <c r="O71" s="12">
        <f>IF($A71="","",IF($M71=0,"Cobrada",IF($C71&lt;TODAY(),"Vencida",IF($C71-TODAY()&lt;=7,"Próxima a vencer","Pendiente"))))</f>
        <v/>
      </c>
      <c r="P71" s="11">
        <f>IF($A71="","",IF(AND($M71&gt;0,$C71&lt;TODAY()),TODAY()-$C71,0))</f>
        <v/>
      </c>
      <c r="Q71" s="4" t="n"/>
    </row>
    <row r="72">
      <c r="A72" s="2" t="n"/>
      <c r="B72" s="34" t="n"/>
      <c r="C72" s="34" t="n"/>
      <c r="D72" s="4" t="n"/>
      <c r="E72" s="2" t="n"/>
      <c r="F72" s="2" t="n"/>
      <c r="G72" s="4" t="n"/>
      <c r="H72" s="28" t="n"/>
      <c r="I72" s="6" t="n"/>
      <c r="J72" s="29">
        <f>IF($A72="","",$H72*$I72)</f>
        <v/>
      </c>
      <c r="K72" s="29">
        <f>IF($A72="","",$H72+$J72)</f>
        <v/>
      </c>
      <c r="L72" s="28" t="n"/>
      <c r="M72" s="29">
        <f>IF($A72="","",MAX(0,$K72-$L72))</f>
        <v/>
      </c>
      <c r="N72" s="8">
        <f>IF($A72="","",$C72-TODAY())</f>
        <v/>
      </c>
      <c r="O72" s="9">
        <f>IF($A72="","",IF($M72=0,"Cobrada",IF($C72&lt;TODAY(),"Vencida",IF($C72-TODAY()&lt;=7,"Próxima a vencer","Pendiente"))))</f>
        <v/>
      </c>
      <c r="P72" s="8">
        <f>IF($A72="","",IF(AND($M72&gt;0,$C72&lt;TODAY()),TODAY()-$C72,0))</f>
        <v/>
      </c>
      <c r="Q72" s="4" t="n"/>
    </row>
    <row r="73">
      <c r="A73" s="2" t="n"/>
      <c r="B73" s="34" t="n"/>
      <c r="C73" s="34" t="n"/>
      <c r="D73" s="4" t="n"/>
      <c r="E73" s="2" t="n"/>
      <c r="F73" s="2" t="n"/>
      <c r="G73" s="4" t="n"/>
      <c r="H73" s="28" t="n"/>
      <c r="I73" s="6" t="n"/>
      <c r="J73" s="30">
        <f>IF($A73="","",$H73*$I73)</f>
        <v/>
      </c>
      <c r="K73" s="30">
        <f>IF($A73="","",$H73+$J73)</f>
        <v/>
      </c>
      <c r="L73" s="28" t="n"/>
      <c r="M73" s="30">
        <f>IF($A73="","",MAX(0,$K73-$L73))</f>
        <v/>
      </c>
      <c r="N73" s="11">
        <f>IF($A73="","",$C73-TODAY())</f>
        <v/>
      </c>
      <c r="O73" s="12">
        <f>IF($A73="","",IF($M73=0,"Cobrada",IF($C73&lt;TODAY(),"Vencida",IF($C73-TODAY()&lt;=7,"Próxima a vencer","Pendiente"))))</f>
        <v/>
      </c>
      <c r="P73" s="11">
        <f>IF($A73="","",IF(AND($M73&gt;0,$C73&lt;TODAY()),TODAY()-$C73,0))</f>
        <v/>
      </c>
      <c r="Q73" s="4" t="n"/>
    </row>
    <row r="74">
      <c r="A74" s="2" t="n"/>
      <c r="B74" s="34" t="n"/>
      <c r="C74" s="34" t="n"/>
      <c r="D74" s="4" t="n"/>
      <c r="E74" s="2" t="n"/>
      <c r="F74" s="2" t="n"/>
      <c r="G74" s="4" t="n"/>
      <c r="H74" s="28" t="n"/>
      <c r="I74" s="6" t="n"/>
      <c r="J74" s="29">
        <f>IF($A74="","",$H74*$I74)</f>
        <v/>
      </c>
      <c r="K74" s="29">
        <f>IF($A74="","",$H74+$J74)</f>
        <v/>
      </c>
      <c r="L74" s="28" t="n"/>
      <c r="M74" s="29">
        <f>IF($A74="","",MAX(0,$K74-$L74))</f>
        <v/>
      </c>
      <c r="N74" s="8">
        <f>IF($A74="","",$C74-TODAY())</f>
        <v/>
      </c>
      <c r="O74" s="9">
        <f>IF($A74="","",IF($M74=0,"Cobrada",IF($C74&lt;TODAY(),"Vencida",IF($C74-TODAY()&lt;=7,"Próxima a vencer","Pendiente"))))</f>
        <v/>
      </c>
      <c r="P74" s="8">
        <f>IF($A74="","",IF(AND($M74&gt;0,$C74&lt;TODAY()),TODAY()-$C74,0))</f>
        <v/>
      </c>
      <c r="Q74" s="4" t="n"/>
    </row>
    <row r="75">
      <c r="A75" s="2" t="n"/>
      <c r="B75" s="34" t="n"/>
      <c r="C75" s="34" t="n"/>
      <c r="D75" s="4" t="n"/>
      <c r="E75" s="2" t="n"/>
      <c r="F75" s="2" t="n"/>
      <c r="G75" s="4" t="n"/>
      <c r="H75" s="28" t="n"/>
      <c r="I75" s="6" t="n"/>
      <c r="J75" s="30">
        <f>IF($A75="","",$H75*$I75)</f>
        <v/>
      </c>
      <c r="K75" s="30">
        <f>IF($A75="","",$H75+$J75)</f>
        <v/>
      </c>
      <c r="L75" s="28" t="n"/>
      <c r="M75" s="30">
        <f>IF($A75="","",MAX(0,$K75-$L75))</f>
        <v/>
      </c>
      <c r="N75" s="11">
        <f>IF($A75="","",$C75-TODAY())</f>
        <v/>
      </c>
      <c r="O75" s="12">
        <f>IF($A75="","",IF($M75=0,"Cobrada",IF($C75&lt;TODAY(),"Vencida",IF($C75-TODAY()&lt;=7,"Próxima a vencer","Pendiente"))))</f>
        <v/>
      </c>
      <c r="P75" s="11">
        <f>IF($A75="","",IF(AND($M75&gt;0,$C75&lt;TODAY()),TODAY()-$C75,0))</f>
        <v/>
      </c>
      <c r="Q75" s="4" t="n"/>
    </row>
    <row r="76">
      <c r="A76" s="2" t="n"/>
      <c r="B76" s="34" t="n"/>
      <c r="C76" s="34" t="n"/>
      <c r="D76" s="4" t="n"/>
      <c r="E76" s="2" t="n"/>
      <c r="F76" s="2" t="n"/>
      <c r="G76" s="4" t="n"/>
      <c r="H76" s="28" t="n"/>
      <c r="I76" s="6" t="n"/>
      <c r="J76" s="29">
        <f>IF($A76="","",$H76*$I76)</f>
        <v/>
      </c>
      <c r="K76" s="29">
        <f>IF($A76="","",$H76+$J76)</f>
        <v/>
      </c>
      <c r="L76" s="28" t="n"/>
      <c r="M76" s="29">
        <f>IF($A76="","",MAX(0,$K76-$L76))</f>
        <v/>
      </c>
      <c r="N76" s="8">
        <f>IF($A76="","",$C76-TODAY())</f>
        <v/>
      </c>
      <c r="O76" s="9">
        <f>IF($A76="","",IF($M76=0,"Cobrada",IF($C76&lt;TODAY(),"Vencida",IF($C76-TODAY()&lt;=7,"Próxima a vencer","Pendiente"))))</f>
        <v/>
      </c>
      <c r="P76" s="8">
        <f>IF($A76="","",IF(AND($M76&gt;0,$C76&lt;TODAY()),TODAY()-$C76,0))</f>
        <v/>
      </c>
      <c r="Q76" s="4" t="n"/>
    </row>
    <row r="77">
      <c r="A77" s="2" t="n"/>
      <c r="B77" s="34" t="n"/>
      <c r="C77" s="34" t="n"/>
      <c r="D77" s="4" t="n"/>
      <c r="E77" s="2" t="n"/>
      <c r="F77" s="2" t="n"/>
      <c r="G77" s="4" t="n"/>
      <c r="H77" s="28" t="n"/>
      <c r="I77" s="6" t="n"/>
      <c r="J77" s="30">
        <f>IF($A77="","",$H77*$I77)</f>
        <v/>
      </c>
      <c r="K77" s="30">
        <f>IF($A77="","",$H77+$J77)</f>
        <v/>
      </c>
      <c r="L77" s="28" t="n"/>
      <c r="M77" s="30">
        <f>IF($A77="","",MAX(0,$K77-$L77))</f>
        <v/>
      </c>
      <c r="N77" s="11">
        <f>IF($A77="","",$C77-TODAY())</f>
        <v/>
      </c>
      <c r="O77" s="12">
        <f>IF($A77="","",IF($M77=0,"Cobrada",IF($C77&lt;TODAY(),"Vencida",IF($C77-TODAY()&lt;=7,"Próxima a vencer","Pendiente"))))</f>
        <v/>
      </c>
      <c r="P77" s="11">
        <f>IF($A77="","",IF(AND($M77&gt;0,$C77&lt;TODAY()),TODAY()-$C77,0))</f>
        <v/>
      </c>
      <c r="Q77" s="4" t="n"/>
    </row>
    <row r="78">
      <c r="A78" s="2" t="n"/>
      <c r="B78" s="34" t="n"/>
      <c r="C78" s="34" t="n"/>
      <c r="D78" s="4" t="n"/>
      <c r="E78" s="2" t="n"/>
      <c r="F78" s="2" t="n"/>
      <c r="G78" s="4" t="n"/>
      <c r="H78" s="28" t="n"/>
      <c r="I78" s="6" t="n"/>
      <c r="J78" s="29">
        <f>IF($A78="","",$H78*$I78)</f>
        <v/>
      </c>
      <c r="K78" s="29">
        <f>IF($A78="","",$H78+$J78)</f>
        <v/>
      </c>
      <c r="L78" s="28" t="n"/>
      <c r="M78" s="29">
        <f>IF($A78="","",MAX(0,$K78-$L78))</f>
        <v/>
      </c>
      <c r="N78" s="8">
        <f>IF($A78="","",$C78-TODAY())</f>
        <v/>
      </c>
      <c r="O78" s="9">
        <f>IF($A78="","",IF($M78=0,"Cobrada",IF($C78&lt;TODAY(),"Vencida",IF($C78-TODAY()&lt;=7,"Próxima a vencer","Pendiente"))))</f>
        <v/>
      </c>
      <c r="P78" s="8">
        <f>IF($A78="","",IF(AND($M78&gt;0,$C78&lt;TODAY()),TODAY()-$C78,0))</f>
        <v/>
      </c>
      <c r="Q78" s="4" t="n"/>
    </row>
    <row r="79">
      <c r="A79" s="2" t="n"/>
      <c r="B79" s="34" t="n"/>
      <c r="C79" s="34" t="n"/>
      <c r="D79" s="4" t="n"/>
      <c r="E79" s="2" t="n"/>
      <c r="F79" s="2" t="n"/>
      <c r="G79" s="4" t="n"/>
      <c r="H79" s="28" t="n"/>
      <c r="I79" s="6" t="n"/>
      <c r="J79" s="30">
        <f>IF($A79="","",$H79*$I79)</f>
        <v/>
      </c>
      <c r="K79" s="30">
        <f>IF($A79="","",$H79+$J79)</f>
        <v/>
      </c>
      <c r="L79" s="28" t="n"/>
      <c r="M79" s="30">
        <f>IF($A79="","",MAX(0,$K79-$L79))</f>
        <v/>
      </c>
      <c r="N79" s="11">
        <f>IF($A79="","",$C79-TODAY())</f>
        <v/>
      </c>
      <c r="O79" s="12">
        <f>IF($A79="","",IF($M79=0,"Cobrada",IF($C79&lt;TODAY(),"Vencida",IF($C79-TODAY()&lt;=7,"Próxima a vencer","Pendiente"))))</f>
        <v/>
      </c>
      <c r="P79" s="11">
        <f>IF($A79="","",IF(AND($M79&gt;0,$C79&lt;TODAY()),TODAY()-$C79,0))</f>
        <v/>
      </c>
      <c r="Q79" s="4" t="n"/>
    </row>
    <row r="80">
      <c r="A80" s="2" t="n"/>
      <c r="B80" s="34" t="n"/>
      <c r="C80" s="34" t="n"/>
      <c r="D80" s="4" t="n"/>
      <c r="E80" s="2" t="n"/>
      <c r="F80" s="2" t="n"/>
      <c r="G80" s="4" t="n"/>
      <c r="H80" s="28" t="n"/>
      <c r="I80" s="6" t="n"/>
      <c r="J80" s="29">
        <f>IF($A80="","",$H80*$I80)</f>
        <v/>
      </c>
      <c r="K80" s="29">
        <f>IF($A80="","",$H80+$J80)</f>
        <v/>
      </c>
      <c r="L80" s="28" t="n"/>
      <c r="M80" s="29">
        <f>IF($A80="","",MAX(0,$K80-$L80))</f>
        <v/>
      </c>
      <c r="N80" s="8">
        <f>IF($A80="","",$C80-TODAY())</f>
        <v/>
      </c>
      <c r="O80" s="9">
        <f>IF($A80="","",IF($M80=0,"Cobrada",IF($C80&lt;TODAY(),"Vencida",IF($C80-TODAY()&lt;=7,"Próxima a vencer","Pendiente"))))</f>
        <v/>
      </c>
      <c r="P80" s="8">
        <f>IF($A80="","",IF(AND($M80&gt;0,$C80&lt;TODAY()),TODAY()-$C80,0))</f>
        <v/>
      </c>
      <c r="Q80" s="4" t="n"/>
    </row>
    <row r="81">
      <c r="A81" s="2" t="n"/>
      <c r="B81" s="34" t="n"/>
      <c r="C81" s="34" t="n"/>
      <c r="D81" s="4" t="n"/>
      <c r="E81" s="2" t="n"/>
      <c r="F81" s="2" t="n"/>
      <c r="G81" s="4" t="n"/>
      <c r="H81" s="28" t="n"/>
      <c r="I81" s="6" t="n"/>
      <c r="J81" s="30">
        <f>IF($A81="","",$H81*$I81)</f>
        <v/>
      </c>
      <c r="K81" s="30">
        <f>IF($A81="","",$H81+$J81)</f>
        <v/>
      </c>
      <c r="L81" s="28" t="n"/>
      <c r="M81" s="30">
        <f>IF($A81="","",MAX(0,$K81-$L81))</f>
        <v/>
      </c>
      <c r="N81" s="11">
        <f>IF($A81="","",$C81-TODAY())</f>
        <v/>
      </c>
      <c r="O81" s="12">
        <f>IF($A81="","",IF($M81=0,"Cobrada",IF($C81&lt;TODAY(),"Vencida",IF($C81-TODAY()&lt;=7,"Próxima a vencer","Pendiente"))))</f>
        <v/>
      </c>
      <c r="P81" s="11">
        <f>IF($A81="","",IF(AND($M81&gt;0,$C81&lt;TODAY()),TODAY()-$C81,0))</f>
        <v/>
      </c>
      <c r="Q81" s="4" t="n"/>
    </row>
    <row r="82">
      <c r="A82" s="2" t="n"/>
      <c r="B82" s="34" t="n"/>
      <c r="C82" s="34" t="n"/>
      <c r="D82" s="4" t="n"/>
      <c r="E82" s="2" t="n"/>
      <c r="F82" s="2" t="n"/>
      <c r="G82" s="4" t="n"/>
      <c r="H82" s="28" t="n"/>
      <c r="I82" s="6" t="n"/>
      <c r="J82" s="29">
        <f>IF($A82="","",$H82*$I82)</f>
        <v/>
      </c>
      <c r="K82" s="29">
        <f>IF($A82="","",$H82+$J82)</f>
        <v/>
      </c>
      <c r="L82" s="28" t="n"/>
      <c r="M82" s="29">
        <f>IF($A82="","",MAX(0,$K82-$L82))</f>
        <v/>
      </c>
      <c r="N82" s="8">
        <f>IF($A82="","",$C82-TODAY())</f>
        <v/>
      </c>
      <c r="O82" s="9">
        <f>IF($A82="","",IF($M82=0,"Cobrada",IF($C82&lt;TODAY(),"Vencida",IF($C82-TODAY()&lt;=7,"Próxima a vencer","Pendiente"))))</f>
        <v/>
      </c>
      <c r="P82" s="8">
        <f>IF($A82="","",IF(AND($M82&gt;0,$C82&lt;TODAY()),TODAY()-$C82,0))</f>
        <v/>
      </c>
      <c r="Q82" s="4" t="n"/>
    </row>
    <row r="83">
      <c r="A83" s="2" t="n"/>
      <c r="B83" s="34" t="n"/>
      <c r="C83" s="34" t="n"/>
      <c r="D83" s="4" t="n"/>
      <c r="E83" s="2" t="n"/>
      <c r="F83" s="2" t="n"/>
      <c r="G83" s="4" t="n"/>
      <c r="H83" s="28" t="n"/>
      <c r="I83" s="6" t="n"/>
      <c r="J83" s="30">
        <f>IF($A83="","",$H83*$I83)</f>
        <v/>
      </c>
      <c r="K83" s="30">
        <f>IF($A83="","",$H83+$J83)</f>
        <v/>
      </c>
      <c r="L83" s="28" t="n"/>
      <c r="M83" s="30">
        <f>IF($A83="","",MAX(0,$K83-$L83))</f>
        <v/>
      </c>
      <c r="N83" s="11">
        <f>IF($A83="","",$C83-TODAY())</f>
        <v/>
      </c>
      <c r="O83" s="12">
        <f>IF($A83="","",IF($M83=0,"Cobrada",IF($C83&lt;TODAY(),"Vencida",IF($C83-TODAY()&lt;=7,"Próxima a vencer","Pendiente"))))</f>
        <v/>
      </c>
      <c r="P83" s="11">
        <f>IF($A83="","",IF(AND($M83&gt;0,$C83&lt;TODAY()),TODAY()-$C83,0))</f>
        <v/>
      </c>
      <c r="Q83" s="4" t="n"/>
    </row>
    <row r="84">
      <c r="A84" s="2" t="n"/>
      <c r="B84" s="34" t="n"/>
      <c r="C84" s="34" t="n"/>
      <c r="D84" s="4" t="n"/>
      <c r="E84" s="2" t="n"/>
      <c r="F84" s="2" t="n"/>
      <c r="G84" s="4" t="n"/>
      <c r="H84" s="28" t="n"/>
      <c r="I84" s="6" t="n"/>
      <c r="J84" s="29">
        <f>IF($A84="","",$H84*$I84)</f>
        <v/>
      </c>
      <c r="K84" s="29">
        <f>IF($A84="","",$H84+$J84)</f>
        <v/>
      </c>
      <c r="L84" s="28" t="n"/>
      <c r="M84" s="29">
        <f>IF($A84="","",MAX(0,$K84-$L84))</f>
        <v/>
      </c>
      <c r="N84" s="8">
        <f>IF($A84="","",$C84-TODAY())</f>
        <v/>
      </c>
      <c r="O84" s="9">
        <f>IF($A84="","",IF($M84=0,"Cobrada",IF($C84&lt;TODAY(),"Vencida",IF($C84-TODAY()&lt;=7,"Próxima a vencer","Pendiente"))))</f>
        <v/>
      </c>
      <c r="P84" s="8">
        <f>IF($A84="","",IF(AND($M84&gt;0,$C84&lt;TODAY()),TODAY()-$C84,0))</f>
        <v/>
      </c>
      <c r="Q84" s="4" t="n"/>
    </row>
    <row r="85">
      <c r="A85" s="2" t="n"/>
      <c r="B85" s="34" t="n"/>
      <c r="C85" s="34" t="n"/>
      <c r="D85" s="4" t="n"/>
      <c r="E85" s="2" t="n"/>
      <c r="F85" s="2" t="n"/>
      <c r="G85" s="4" t="n"/>
      <c r="H85" s="28" t="n"/>
      <c r="I85" s="6" t="n"/>
      <c r="J85" s="30">
        <f>IF($A85="","",$H85*$I85)</f>
        <v/>
      </c>
      <c r="K85" s="30">
        <f>IF($A85="","",$H85+$J85)</f>
        <v/>
      </c>
      <c r="L85" s="28" t="n"/>
      <c r="M85" s="30">
        <f>IF($A85="","",MAX(0,$K85-$L85))</f>
        <v/>
      </c>
      <c r="N85" s="11">
        <f>IF($A85="","",$C85-TODAY())</f>
        <v/>
      </c>
      <c r="O85" s="12">
        <f>IF($A85="","",IF($M85=0,"Cobrada",IF($C85&lt;TODAY(),"Vencida",IF($C85-TODAY()&lt;=7,"Próxima a vencer","Pendiente"))))</f>
        <v/>
      </c>
      <c r="P85" s="11">
        <f>IF($A85="","",IF(AND($M85&gt;0,$C85&lt;TODAY()),TODAY()-$C85,0))</f>
        <v/>
      </c>
      <c r="Q85" s="4" t="n"/>
    </row>
    <row r="86">
      <c r="A86" s="2" t="n"/>
      <c r="B86" s="34" t="n"/>
      <c r="C86" s="34" t="n"/>
      <c r="D86" s="4" t="n"/>
      <c r="E86" s="2" t="n"/>
      <c r="F86" s="2" t="n"/>
      <c r="G86" s="4" t="n"/>
      <c r="H86" s="28" t="n"/>
      <c r="I86" s="6" t="n"/>
      <c r="J86" s="29">
        <f>IF($A86="","",$H86*$I86)</f>
        <v/>
      </c>
      <c r="K86" s="29">
        <f>IF($A86="","",$H86+$J86)</f>
        <v/>
      </c>
      <c r="L86" s="28" t="n"/>
      <c r="M86" s="29">
        <f>IF($A86="","",MAX(0,$K86-$L86))</f>
        <v/>
      </c>
      <c r="N86" s="8">
        <f>IF($A86="","",$C86-TODAY())</f>
        <v/>
      </c>
      <c r="O86" s="9">
        <f>IF($A86="","",IF($M86=0,"Cobrada",IF($C86&lt;TODAY(),"Vencida",IF($C86-TODAY()&lt;=7,"Próxima a vencer","Pendiente"))))</f>
        <v/>
      </c>
      <c r="P86" s="8">
        <f>IF($A86="","",IF(AND($M86&gt;0,$C86&lt;TODAY()),TODAY()-$C86,0))</f>
        <v/>
      </c>
      <c r="Q86" s="4" t="n"/>
    </row>
    <row r="87">
      <c r="A87" s="2" t="n"/>
      <c r="B87" s="34" t="n"/>
      <c r="C87" s="34" t="n"/>
      <c r="D87" s="4" t="n"/>
      <c r="E87" s="2" t="n"/>
      <c r="F87" s="2" t="n"/>
      <c r="G87" s="4" t="n"/>
      <c r="H87" s="28" t="n"/>
      <c r="I87" s="6" t="n"/>
      <c r="J87" s="30">
        <f>IF($A87="","",$H87*$I87)</f>
        <v/>
      </c>
      <c r="K87" s="30">
        <f>IF($A87="","",$H87+$J87)</f>
        <v/>
      </c>
      <c r="L87" s="28" t="n"/>
      <c r="M87" s="30">
        <f>IF($A87="","",MAX(0,$K87-$L87))</f>
        <v/>
      </c>
      <c r="N87" s="11">
        <f>IF($A87="","",$C87-TODAY())</f>
        <v/>
      </c>
      <c r="O87" s="12">
        <f>IF($A87="","",IF($M87=0,"Cobrada",IF($C87&lt;TODAY(),"Vencida",IF($C87-TODAY()&lt;=7,"Próxima a vencer","Pendiente"))))</f>
        <v/>
      </c>
      <c r="P87" s="11">
        <f>IF($A87="","",IF(AND($M87&gt;0,$C87&lt;TODAY()),TODAY()-$C87,0))</f>
        <v/>
      </c>
      <c r="Q87" s="4" t="n"/>
    </row>
    <row r="88">
      <c r="A88" s="2" t="n"/>
      <c r="B88" s="34" t="n"/>
      <c r="C88" s="34" t="n"/>
      <c r="D88" s="4" t="n"/>
      <c r="E88" s="2" t="n"/>
      <c r="F88" s="2" t="n"/>
      <c r="G88" s="4" t="n"/>
      <c r="H88" s="28" t="n"/>
      <c r="I88" s="6" t="n"/>
      <c r="J88" s="29">
        <f>IF($A88="","",$H88*$I88)</f>
        <v/>
      </c>
      <c r="K88" s="29">
        <f>IF($A88="","",$H88+$J88)</f>
        <v/>
      </c>
      <c r="L88" s="28" t="n"/>
      <c r="M88" s="29">
        <f>IF($A88="","",MAX(0,$K88-$L88))</f>
        <v/>
      </c>
      <c r="N88" s="8">
        <f>IF($A88="","",$C88-TODAY())</f>
        <v/>
      </c>
      <c r="O88" s="9">
        <f>IF($A88="","",IF($M88=0,"Cobrada",IF($C88&lt;TODAY(),"Vencida",IF($C88-TODAY()&lt;=7,"Próxima a vencer","Pendiente"))))</f>
        <v/>
      </c>
      <c r="P88" s="8">
        <f>IF($A88="","",IF(AND($M88&gt;0,$C88&lt;TODAY()),TODAY()-$C88,0))</f>
        <v/>
      </c>
      <c r="Q88" s="4" t="n"/>
    </row>
    <row r="89">
      <c r="A89" s="2" t="n"/>
      <c r="B89" s="34" t="n"/>
      <c r="C89" s="34" t="n"/>
      <c r="D89" s="4" t="n"/>
      <c r="E89" s="2" t="n"/>
      <c r="F89" s="2" t="n"/>
      <c r="G89" s="4" t="n"/>
      <c r="H89" s="28" t="n"/>
      <c r="I89" s="6" t="n"/>
      <c r="J89" s="30">
        <f>IF($A89="","",$H89*$I89)</f>
        <v/>
      </c>
      <c r="K89" s="30">
        <f>IF($A89="","",$H89+$J89)</f>
        <v/>
      </c>
      <c r="L89" s="28" t="n"/>
      <c r="M89" s="30">
        <f>IF($A89="","",MAX(0,$K89-$L89))</f>
        <v/>
      </c>
      <c r="N89" s="11">
        <f>IF($A89="","",$C89-TODAY())</f>
        <v/>
      </c>
      <c r="O89" s="12">
        <f>IF($A89="","",IF($M89=0,"Cobrada",IF($C89&lt;TODAY(),"Vencida",IF($C89-TODAY()&lt;=7,"Próxima a vencer","Pendiente"))))</f>
        <v/>
      </c>
      <c r="P89" s="11">
        <f>IF($A89="","",IF(AND($M89&gt;0,$C89&lt;TODAY()),TODAY()-$C89,0))</f>
        <v/>
      </c>
      <c r="Q89" s="4" t="n"/>
    </row>
    <row r="90">
      <c r="A90" s="2" t="n"/>
      <c r="B90" s="34" t="n"/>
      <c r="C90" s="34" t="n"/>
      <c r="D90" s="4" t="n"/>
      <c r="E90" s="2" t="n"/>
      <c r="F90" s="2" t="n"/>
      <c r="G90" s="4" t="n"/>
      <c r="H90" s="28" t="n"/>
      <c r="I90" s="6" t="n"/>
      <c r="J90" s="29">
        <f>IF($A90="","",$H90*$I90)</f>
        <v/>
      </c>
      <c r="K90" s="29">
        <f>IF($A90="","",$H90+$J90)</f>
        <v/>
      </c>
      <c r="L90" s="28" t="n"/>
      <c r="M90" s="29">
        <f>IF($A90="","",MAX(0,$K90-$L90))</f>
        <v/>
      </c>
      <c r="N90" s="8">
        <f>IF($A90="","",$C90-TODAY())</f>
        <v/>
      </c>
      <c r="O90" s="9">
        <f>IF($A90="","",IF($M90=0,"Cobrada",IF($C90&lt;TODAY(),"Vencida",IF($C90-TODAY()&lt;=7,"Próxima a vencer","Pendiente"))))</f>
        <v/>
      </c>
      <c r="P90" s="8">
        <f>IF($A90="","",IF(AND($M90&gt;0,$C90&lt;TODAY()),TODAY()-$C90,0))</f>
        <v/>
      </c>
      <c r="Q90" s="4" t="n"/>
    </row>
    <row r="91">
      <c r="A91" s="2" t="n"/>
      <c r="B91" s="34" t="n"/>
      <c r="C91" s="34" t="n"/>
      <c r="D91" s="4" t="n"/>
      <c r="E91" s="2" t="n"/>
      <c r="F91" s="2" t="n"/>
      <c r="G91" s="4" t="n"/>
      <c r="H91" s="28" t="n"/>
      <c r="I91" s="6" t="n"/>
      <c r="J91" s="30">
        <f>IF($A91="","",$H91*$I91)</f>
        <v/>
      </c>
      <c r="K91" s="30">
        <f>IF($A91="","",$H91+$J91)</f>
        <v/>
      </c>
      <c r="L91" s="28" t="n"/>
      <c r="M91" s="30">
        <f>IF($A91="","",MAX(0,$K91-$L91))</f>
        <v/>
      </c>
      <c r="N91" s="11">
        <f>IF($A91="","",$C91-TODAY())</f>
        <v/>
      </c>
      <c r="O91" s="12">
        <f>IF($A91="","",IF($M91=0,"Cobrada",IF($C91&lt;TODAY(),"Vencida",IF($C91-TODAY()&lt;=7,"Próxima a vencer","Pendiente"))))</f>
        <v/>
      </c>
      <c r="P91" s="11">
        <f>IF($A91="","",IF(AND($M91&gt;0,$C91&lt;TODAY()),TODAY()-$C91,0))</f>
        <v/>
      </c>
      <c r="Q91" s="4" t="n"/>
    </row>
    <row r="92">
      <c r="A92" s="2" t="n"/>
      <c r="B92" s="34" t="n"/>
      <c r="C92" s="34" t="n"/>
      <c r="D92" s="4" t="n"/>
      <c r="E92" s="2" t="n"/>
      <c r="F92" s="2" t="n"/>
      <c r="G92" s="4" t="n"/>
      <c r="H92" s="28" t="n"/>
      <c r="I92" s="6" t="n"/>
      <c r="J92" s="29">
        <f>IF($A92="","",$H92*$I92)</f>
        <v/>
      </c>
      <c r="K92" s="29">
        <f>IF($A92="","",$H92+$J92)</f>
        <v/>
      </c>
      <c r="L92" s="28" t="n"/>
      <c r="M92" s="29">
        <f>IF($A92="","",MAX(0,$K92-$L92))</f>
        <v/>
      </c>
      <c r="N92" s="8">
        <f>IF($A92="","",$C92-TODAY())</f>
        <v/>
      </c>
      <c r="O92" s="9">
        <f>IF($A92="","",IF($M92=0,"Cobrada",IF($C92&lt;TODAY(),"Vencida",IF($C92-TODAY()&lt;=7,"Próxima a vencer","Pendiente"))))</f>
        <v/>
      </c>
      <c r="P92" s="8">
        <f>IF($A92="","",IF(AND($M92&gt;0,$C92&lt;TODAY()),TODAY()-$C92,0))</f>
        <v/>
      </c>
      <c r="Q92" s="4" t="n"/>
    </row>
    <row r="93">
      <c r="A93" s="2" t="n"/>
      <c r="B93" s="34" t="n"/>
      <c r="C93" s="34" t="n"/>
      <c r="D93" s="4" t="n"/>
      <c r="E93" s="2" t="n"/>
      <c r="F93" s="2" t="n"/>
      <c r="G93" s="4" t="n"/>
      <c r="H93" s="28" t="n"/>
      <c r="I93" s="6" t="n"/>
      <c r="J93" s="30">
        <f>IF($A93="","",$H93*$I93)</f>
        <v/>
      </c>
      <c r="K93" s="30">
        <f>IF($A93="","",$H93+$J93)</f>
        <v/>
      </c>
      <c r="L93" s="28" t="n"/>
      <c r="M93" s="30">
        <f>IF($A93="","",MAX(0,$K93-$L93))</f>
        <v/>
      </c>
      <c r="N93" s="11">
        <f>IF($A93="","",$C93-TODAY())</f>
        <v/>
      </c>
      <c r="O93" s="12">
        <f>IF($A93="","",IF($M93=0,"Cobrada",IF($C93&lt;TODAY(),"Vencida",IF($C93-TODAY()&lt;=7,"Próxima a vencer","Pendiente"))))</f>
        <v/>
      </c>
      <c r="P93" s="11">
        <f>IF($A93="","",IF(AND($M93&gt;0,$C93&lt;TODAY()),TODAY()-$C93,0))</f>
        <v/>
      </c>
      <c r="Q93" s="4" t="n"/>
    </row>
    <row r="94">
      <c r="A94" s="2" t="n"/>
      <c r="B94" s="34" t="n"/>
      <c r="C94" s="34" t="n"/>
      <c r="D94" s="4" t="n"/>
      <c r="E94" s="2" t="n"/>
      <c r="F94" s="2" t="n"/>
      <c r="G94" s="4" t="n"/>
      <c r="H94" s="28" t="n"/>
      <c r="I94" s="6" t="n"/>
      <c r="J94" s="29">
        <f>IF($A94="","",$H94*$I94)</f>
        <v/>
      </c>
      <c r="K94" s="29">
        <f>IF($A94="","",$H94+$J94)</f>
        <v/>
      </c>
      <c r="L94" s="28" t="n"/>
      <c r="M94" s="29">
        <f>IF($A94="","",MAX(0,$K94-$L94))</f>
        <v/>
      </c>
      <c r="N94" s="8">
        <f>IF($A94="","",$C94-TODAY())</f>
        <v/>
      </c>
      <c r="O94" s="9">
        <f>IF($A94="","",IF($M94=0,"Cobrada",IF($C94&lt;TODAY(),"Vencida",IF($C94-TODAY()&lt;=7,"Próxima a vencer","Pendiente"))))</f>
        <v/>
      </c>
      <c r="P94" s="8">
        <f>IF($A94="","",IF(AND($M94&gt;0,$C94&lt;TODAY()),TODAY()-$C94,0))</f>
        <v/>
      </c>
      <c r="Q94" s="4" t="n"/>
    </row>
    <row r="95">
      <c r="A95" s="2" t="n"/>
      <c r="B95" s="34" t="n"/>
      <c r="C95" s="34" t="n"/>
      <c r="D95" s="4" t="n"/>
      <c r="E95" s="2" t="n"/>
      <c r="F95" s="2" t="n"/>
      <c r="G95" s="4" t="n"/>
      <c r="H95" s="28" t="n"/>
      <c r="I95" s="6" t="n"/>
      <c r="J95" s="30">
        <f>IF($A95="","",$H95*$I95)</f>
        <v/>
      </c>
      <c r="K95" s="30">
        <f>IF($A95="","",$H95+$J95)</f>
        <v/>
      </c>
      <c r="L95" s="28" t="n"/>
      <c r="M95" s="30">
        <f>IF($A95="","",MAX(0,$K95-$L95))</f>
        <v/>
      </c>
      <c r="N95" s="11">
        <f>IF($A95="","",$C95-TODAY())</f>
        <v/>
      </c>
      <c r="O95" s="12">
        <f>IF($A95="","",IF($M95=0,"Cobrada",IF($C95&lt;TODAY(),"Vencida",IF($C95-TODAY()&lt;=7,"Próxima a vencer","Pendiente"))))</f>
        <v/>
      </c>
      <c r="P95" s="11">
        <f>IF($A95="","",IF(AND($M95&gt;0,$C95&lt;TODAY()),TODAY()-$C95,0))</f>
        <v/>
      </c>
      <c r="Q95" s="4" t="n"/>
    </row>
    <row r="96">
      <c r="A96" s="2" t="n"/>
      <c r="B96" s="34" t="n"/>
      <c r="C96" s="34" t="n"/>
      <c r="D96" s="4" t="n"/>
      <c r="E96" s="2" t="n"/>
      <c r="F96" s="2" t="n"/>
      <c r="G96" s="4" t="n"/>
      <c r="H96" s="28" t="n"/>
      <c r="I96" s="6" t="n"/>
      <c r="J96" s="29">
        <f>IF($A96="","",$H96*$I96)</f>
        <v/>
      </c>
      <c r="K96" s="29">
        <f>IF($A96="","",$H96+$J96)</f>
        <v/>
      </c>
      <c r="L96" s="28" t="n"/>
      <c r="M96" s="29">
        <f>IF($A96="","",MAX(0,$K96-$L96))</f>
        <v/>
      </c>
      <c r="N96" s="8">
        <f>IF($A96="","",$C96-TODAY())</f>
        <v/>
      </c>
      <c r="O96" s="9">
        <f>IF($A96="","",IF($M96=0,"Cobrada",IF($C96&lt;TODAY(),"Vencida",IF($C96-TODAY()&lt;=7,"Próxima a vencer","Pendiente"))))</f>
        <v/>
      </c>
      <c r="P96" s="8">
        <f>IF($A96="","",IF(AND($M96&gt;0,$C96&lt;TODAY()),TODAY()-$C96,0))</f>
        <v/>
      </c>
      <c r="Q96" s="4" t="n"/>
    </row>
    <row r="97">
      <c r="A97" s="2" t="n"/>
      <c r="B97" s="34" t="n"/>
      <c r="C97" s="34" t="n"/>
      <c r="D97" s="4" t="n"/>
      <c r="E97" s="2" t="n"/>
      <c r="F97" s="2" t="n"/>
      <c r="G97" s="4" t="n"/>
      <c r="H97" s="28" t="n"/>
      <c r="I97" s="6" t="n"/>
      <c r="J97" s="30">
        <f>IF($A97="","",$H97*$I97)</f>
        <v/>
      </c>
      <c r="K97" s="30">
        <f>IF($A97="","",$H97+$J97)</f>
        <v/>
      </c>
      <c r="L97" s="28" t="n"/>
      <c r="M97" s="30">
        <f>IF($A97="","",MAX(0,$K97-$L97))</f>
        <v/>
      </c>
      <c r="N97" s="11">
        <f>IF($A97="","",$C97-TODAY())</f>
        <v/>
      </c>
      <c r="O97" s="12">
        <f>IF($A97="","",IF($M97=0,"Cobrada",IF($C97&lt;TODAY(),"Vencida",IF($C97-TODAY()&lt;=7,"Próxima a vencer","Pendiente"))))</f>
        <v/>
      </c>
      <c r="P97" s="11">
        <f>IF($A97="","",IF(AND($M97&gt;0,$C97&lt;TODAY()),TODAY()-$C97,0))</f>
        <v/>
      </c>
      <c r="Q97" s="4" t="n"/>
    </row>
    <row r="98">
      <c r="A98" s="2" t="n"/>
      <c r="B98" s="34" t="n"/>
      <c r="C98" s="34" t="n"/>
      <c r="D98" s="4" t="n"/>
      <c r="E98" s="2" t="n"/>
      <c r="F98" s="2" t="n"/>
      <c r="G98" s="4" t="n"/>
      <c r="H98" s="28" t="n"/>
      <c r="I98" s="6" t="n"/>
      <c r="J98" s="29">
        <f>IF($A98="","",$H98*$I98)</f>
        <v/>
      </c>
      <c r="K98" s="29">
        <f>IF($A98="","",$H98+$J98)</f>
        <v/>
      </c>
      <c r="L98" s="28" t="n"/>
      <c r="M98" s="29">
        <f>IF($A98="","",MAX(0,$K98-$L98))</f>
        <v/>
      </c>
      <c r="N98" s="8">
        <f>IF($A98="","",$C98-TODAY())</f>
        <v/>
      </c>
      <c r="O98" s="9">
        <f>IF($A98="","",IF($M98=0,"Cobrada",IF($C98&lt;TODAY(),"Vencida",IF($C98-TODAY()&lt;=7,"Próxima a vencer","Pendiente"))))</f>
        <v/>
      </c>
      <c r="P98" s="8">
        <f>IF($A98="","",IF(AND($M98&gt;0,$C98&lt;TODAY()),TODAY()-$C98,0))</f>
        <v/>
      </c>
      <c r="Q98" s="4" t="n"/>
    </row>
    <row r="99">
      <c r="A99" s="2" t="n"/>
      <c r="B99" s="34" t="n"/>
      <c r="C99" s="34" t="n"/>
      <c r="D99" s="4" t="n"/>
      <c r="E99" s="2" t="n"/>
      <c r="F99" s="2" t="n"/>
      <c r="G99" s="4" t="n"/>
      <c r="H99" s="28" t="n"/>
      <c r="I99" s="6" t="n"/>
      <c r="J99" s="30">
        <f>IF($A99="","",$H99*$I99)</f>
        <v/>
      </c>
      <c r="K99" s="30">
        <f>IF($A99="","",$H99+$J99)</f>
        <v/>
      </c>
      <c r="L99" s="28" t="n"/>
      <c r="M99" s="30">
        <f>IF($A99="","",MAX(0,$K99-$L99))</f>
        <v/>
      </c>
      <c r="N99" s="11">
        <f>IF($A99="","",$C99-TODAY())</f>
        <v/>
      </c>
      <c r="O99" s="12">
        <f>IF($A99="","",IF($M99=0,"Cobrada",IF($C99&lt;TODAY(),"Vencida",IF($C99-TODAY()&lt;=7,"Próxima a vencer","Pendiente"))))</f>
        <v/>
      </c>
      <c r="P99" s="11">
        <f>IF($A99="","",IF(AND($M99&gt;0,$C99&lt;TODAY()),TODAY()-$C99,0))</f>
        <v/>
      </c>
      <c r="Q99" s="4" t="n"/>
    </row>
    <row r="100">
      <c r="A100" s="2" t="n"/>
      <c r="B100" s="34" t="n"/>
      <c r="C100" s="34" t="n"/>
      <c r="D100" s="4" t="n"/>
      <c r="E100" s="2" t="n"/>
      <c r="F100" s="2" t="n"/>
      <c r="G100" s="4" t="n"/>
      <c r="H100" s="28" t="n"/>
      <c r="I100" s="6" t="n"/>
      <c r="J100" s="29">
        <f>IF($A100="","",$H100*$I100)</f>
        <v/>
      </c>
      <c r="K100" s="29">
        <f>IF($A100="","",$H100+$J100)</f>
        <v/>
      </c>
      <c r="L100" s="28" t="n"/>
      <c r="M100" s="29">
        <f>IF($A100="","",MAX(0,$K100-$L100))</f>
        <v/>
      </c>
      <c r="N100" s="8">
        <f>IF($A100="","",$C100-TODAY())</f>
        <v/>
      </c>
      <c r="O100" s="9">
        <f>IF($A100="","",IF($M100=0,"Cobrada",IF($C100&lt;TODAY(),"Vencida",IF($C100-TODAY()&lt;=7,"Próxima a vencer","Pendiente"))))</f>
        <v/>
      </c>
      <c r="P100" s="8">
        <f>IF($A100="","",IF(AND($M100&gt;0,$C100&lt;TODAY()),TODAY()-$C100,0))</f>
        <v/>
      </c>
      <c r="Q100" s="4" t="n"/>
    </row>
    <row r="101">
      <c r="A101" s="2" t="n"/>
      <c r="B101" s="34" t="n"/>
      <c r="C101" s="34" t="n"/>
      <c r="D101" s="4" t="n"/>
      <c r="E101" s="2" t="n"/>
      <c r="F101" s="2" t="n"/>
      <c r="G101" s="4" t="n"/>
      <c r="H101" s="28" t="n"/>
      <c r="I101" s="6" t="n"/>
      <c r="J101" s="30">
        <f>IF($A101="","",$H101*$I101)</f>
        <v/>
      </c>
      <c r="K101" s="30">
        <f>IF($A101="","",$H101+$J101)</f>
        <v/>
      </c>
      <c r="L101" s="28" t="n"/>
      <c r="M101" s="30">
        <f>IF($A101="","",MAX(0,$K101-$L101))</f>
        <v/>
      </c>
      <c r="N101" s="11">
        <f>IF($A101="","",$C101-TODAY())</f>
        <v/>
      </c>
      <c r="O101" s="12">
        <f>IF($A101="","",IF($M101=0,"Cobrada",IF($C101&lt;TODAY(),"Vencida",IF($C101-TODAY()&lt;=7,"Próxima a vencer","Pendiente"))))</f>
        <v/>
      </c>
      <c r="P101" s="11">
        <f>IF($A101="","",IF(AND($M101&gt;0,$C101&lt;TODAY()),TODAY()-$C101,0))</f>
        <v/>
      </c>
      <c r="Q101" s="4" t="n"/>
    </row>
  </sheetData>
  <autoFilter ref="A1:Q101"/>
  <conditionalFormatting sqref="O2:O101">
    <cfRule type="expression" priority="1" dxfId="0" stopIfTrue="1">
      <formula>$O2="Cobrada"</formula>
    </cfRule>
    <cfRule type="expression" priority="2" dxfId="1" stopIfTrue="1">
      <formula>$O2="Vencida"</formula>
    </cfRule>
    <cfRule type="expression" priority="3" dxfId="2" stopIfTrue="1">
      <formula>$O2="Próxima a vencer"</formula>
    </cfRule>
    <cfRule type="expression" priority="4" dxfId="3" stopIfTrue="1">
      <formula>$O2="Pendiente"</formula>
    </cfRule>
  </conditionalFormatting>
  <conditionalFormatting sqref="M2:M101">
    <cfRule type="expression" priority="5" dxfId="1" stopIfTrue="1">
      <formula>$M2&gt;1000</formula>
    </cfRule>
  </conditionalFormatting>
  <dataValidations count="3">
    <dataValidation sqref="I2:I101" showErrorMessage="1" showInputMessage="1" allowBlank="1" type="list">
      <formula1>"21%,10%,4%"</formula1>
    </dataValidation>
    <dataValidation sqref="H2:H101" showErrorMessage="1" showInputMessage="1" allowBlank="1" type="decimal" operator="between">
      <formula1>0</formula1>
      <formula2>999999</formula2>
    </dataValidation>
    <dataValidation sqref="L2:L101" showErrorMessage="1" showInputMessage="1" allowBlank="1" type="decimal" operator="between">
      <formula1>0</formula1>
      <formula2>999999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1" customWidth="1" min="3" max="3"/>
    <col width="18" customWidth="1" min="4" max="4"/>
    <col width="4" customWidth="1" min="5" max="5"/>
    <col width="24" customWidth="1" min="6" max="6"/>
    <col width="27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 ht="32" customHeight="1">
      <c r="A1" s="13" t="inlineStr">
        <is>
          <t>Panel de control de vencimientos de facturas emitidas</t>
        </is>
      </c>
    </row>
    <row r="2">
      <c r="A2" s="1" t="inlineStr">
        <is>
          <t>Indicador</t>
        </is>
      </c>
      <c r="B2" s="1" t="inlineStr">
        <is>
          <t>Valor</t>
        </is>
      </c>
    </row>
    <row r="3">
      <c r="A3" s="14" t="inlineStr">
        <is>
          <t>Total facturado</t>
        </is>
      </c>
      <c r="B3" s="29">
        <f>SUM('Facturas emitidas'!$K$2:$K$101)</f>
        <v/>
      </c>
    </row>
    <row r="4">
      <c r="A4" s="15" t="inlineStr">
        <is>
          <t>Total cobrado</t>
        </is>
      </c>
      <c r="B4" s="30">
        <f>SUM('Facturas emitidas'!$L$2:$L$101)</f>
        <v/>
      </c>
    </row>
    <row r="5">
      <c r="A5" s="14" t="inlineStr">
        <is>
          <t>Total pendiente</t>
        </is>
      </c>
      <c r="B5" s="29">
        <f>SUM('Facturas emitidas'!$M$2:$M$101)</f>
        <v/>
      </c>
    </row>
    <row r="6">
      <c r="A6" s="15" t="inlineStr">
        <is>
          <t>Total vencido</t>
        </is>
      </c>
      <c r="B6" s="30">
        <f>SUMIF('Facturas emitidas'!$O$2:$O$101,"Vencida",'Facturas emitidas'!$M$2:$M$101)</f>
        <v/>
      </c>
    </row>
    <row r="7">
      <c r="A7" s="14" t="inlineStr">
        <is>
          <t>Número total de facturas</t>
        </is>
      </c>
      <c r="B7" s="31">
        <f>COUNTA('Facturas emitidas'!$A$2:$A$101)</f>
        <v/>
      </c>
    </row>
    <row r="8">
      <c r="A8" s="15" t="inlineStr">
        <is>
          <t>Número de facturas vencidas</t>
        </is>
      </c>
      <c r="B8" s="32">
        <f>COUNTIF('Facturas emitidas'!$O$2:$O$101,"Vencida")</f>
        <v/>
      </c>
    </row>
    <row r="9">
      <c r="A9" s="14" t="inlineStr">
        <is>
          <t>Porcentaje cobrado</t>
        </is>
      </c>
      <c r="B9" s="18">
        <f>IFERROR($B$4/$B$3,0)</f>
        <v/>
      </c>
    </row>
    <row r="10">
      <c r="A10" s="15" t="inlineStr">
        <is>
          <t>Porcentaje pendiente</t>
        </is>
      </c>
      <c r="B10" s="19">
        <f>IFERROR($B$5/$B$3,0)</f>
        <v/>
      </c>
    </row>
    <row r="11">
      <c r="A11" s="14" t="inlineStr">
        <is>
          <t>Días medios hasta vencimiento</t>
        </is>
      </c>
      <c r="B11" s="31">
        <f>IFERROR(AVERAGE('Facturas emitidas'!$N$2:$N$101),0)</f>
        <v/>
      </c>
    </row>
    <row r="12"/>
    <row r="13"/>
    <row r="14">
      <c r="A14" s="20" t="inlineStr">
        <is>
          <t>Estado</t>
        </is>
      </c>
      <c r="B14" s="20" t="inlineStr">
        <is>
          <t>Nº facturas</t>
        </is>
      </c>
      <c r="C14" s="20" t="inlineStr">
        <is>
          <t>Importe pendiente</t>
        </is>
      </c>
      <c r="D14" s="20" t="inlineStr">
        <is>
          <t>% del pendiente</t>
        </is>
      </c>
      <c r="F14" s="20" t="inlineStr">
        <is>
          <t>Consulta de cliente</t>
        </is>
      </c>
      <c r="G14" s="20" t="inlineStr">
        <is>
          <t>Resultado</t>
        </is>
      </c>
    </row>
    <row r="15">
      <c r="A15" s="21" t="inlineStr">
        <is>
          <t>Cobrada</t>
        </is>
      </c>
      <c r="B15" s="9">
        <f>COUNTIF('Facturas emitidas'!$O$2:$O$101,$A15)</f>
        <v/>
      </c>
      <c r="C15" s="29">
        <f>SUMIF('Facturas emitidas'!$O$2:$O$101,$A15,'Facturas emitidas'!$M$2:$M$101)</f>
        <v/>
      </c>
      <c r="D15" s="18">
        <f>IFERROR($C15/$B$5,0)</f>
        <v/>
      </c>
      <c r="F15" s="14" t="inlineStr">
        <is>
          <t>Cliente seleccionado</t>
        </is>
      </c>
      <c r="G15" s="4" t="n"/>
    </row>
    <row r="16">
      <c r="A16" s="22" t="inlineStr">
        <is>
          <t>Pendiente</t>
        </is>
      </c>
      <c r="B16" s="12">
        <f>COUNTIF('Facturas emitidas'!$O$2:$O$101,$A16)</f>
        <v/>
      </c>
      <c r="C16" s="30">
        <f>SUMIF('Facturas emitidas'!$O$2:$O$101,$A16,'Facturas emitidas'!$M$2:$M$101)</f>
        <v/>
      </c>
      <c r="D16" s="19">
        <f>IFERROR($C16/$B$5,0)</f>
        <v/>
      </c>
      <c r="F16" s="15" t="inlineStr">
        <is>
          <t>NIF/CIF</t>
        </is>
      </c>
      <c r="G16" s="22">
        <f>IF($G$15="","",IFERROR(VLOOKUP($G$15,'Facturas emitidas'!$D$2:$F$101,2,FALSE),"Cliente no encontrado"))</f>
        <v/>
      </c>
    </row>
    <row r="17">
      <c r="A17" s="21" t="inlineStr">
        <is>
          <t>Próxima a vencer</t>
        </is>
      </c>
      <c r="B17" s="9">
        <f>COUNTIF('Facturas emitidas'!$O$2:$O$101,$A17)</f>
        <v/>
      </c>
      <c r="C17" s="29">
        <f>SUMIF('Facturas emitidas'!$O$2:$O$101,$A17,'Facturas emitidas'!$M$2:$M$101)</f>
        <v/>
      </c>
      <c r="D17" s="18">
        <f>IFERROR($C17/$B$5,0)</f>
        <v/>
      </c>
      <c r="F17" s="14" t="inlineStr">
        <is>
          <t>Ciudad</t>
        </is>
      </c>
      <c r="G17" s="21">
        <f>IF($G$15="","",IFERROR(VLOOKUP($G$15,'Facturas emitidas'!$D$2:$F$101,3,FALSE),"Cliente no encontrado"))</f>
        <v/>
      </c>
    </row>
    <row r="18">
      <c r="A18" s="22" t="inlineStr">
        <is>
          <t>Vencida</t>
        </is>
      </c>
      <c r="B18" s="12">
        <f>COUNTIF('Facturas emitidas'!$O$2:$O$101,$A18)</f>
        <v/>
      </c>
      <c r="C18" s="30">
        <f>SUMIF('Facturas emitidas'!$O$2:$O$101,$A18,'Facturas emitidas'!$M$2:$M$101)</f>
        <v/>
      </c>
      <c r="D18" s="19">
        <f>IFERROR($C18/$B$5,0)</f>
        <v/>
      </c>
      <c r="F18" s="15" t="inlineStr">
        <is>
          <t>Pendiente del cliente</t>
        </is>
      </c>
      <c r="G18" s="33">
        <f>IF($G$15="","",IFERROR(VLOOKUP($G$15,'Facturas emitidas'!$D$2:$M$101,10,FALSE),0))</f>
        <v/>
      </c>
    </row>
  </sheetData>
  <mergeCells count="1">
    <mergeCell ref="A1:O1"/>
  </mergeCells>
  <dataValidations count="1">
    <dataValidation sqref="G15" showErrorMessage="1" showInputMessage="1" allowBlank="1" type="list">
      <formula1>"Lucía García,Martín López,Sofía Navarro,Hugo Pérez,Marta Sánchez,Pablo Romero,Carmen Torres,Javier Molina,Laura Ortega"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00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2" customHeight="1">
      <c r="A1" s="13" t="inlineStr">
        <is>
          <t>Guía de uso del control de vencimientos</t>
        </is>
      </c>
    </row>
    <row r="2">
      <c r="A2" s="20" t="inlineStr">
        <is>
          <t>Paso</t>
        </is>
      </c>
      <c r="B2" s="20" t="inlineStr">
        <is>
          <t>Instrucción</t>
        </is>
      </c>
    </row>
    <row r="3" ht="34" customHeight="1">
      <c r="A3" s="9" t="n">
        <v>1</v>
      </c>
      <c r="B3" s="24" t="inlineStr">
        <is>
          <t>Registrar cada factura emitida con número correlativo.</t>
        </is>
      </c>
    </row>
    <row r="4" ht="34" customHeight="1">
      <c r="A4" s="12" t="n">
        <v>2</v>
      </c>
      <c r="B4" s="25" t="inlineStr">
        <is>
          <t>Introducir las fechas de emisión y vencimiento en formato DD/MM/AAAA.</t>
        </is>
      </c>
    </row>
    <row r="5" ht="34" customHeight="1">
      <c r="A5" s="9" t="n">
        <v>3</v>
      </c>
      <c r="B5" s="24" t="inlineStr">
        <is>
          <t>Seleccionar el tipo de IVA aplicable: 21%, 10% o 4%.</t>
        </is>
      </c>
    </row>
    <row r="6" ht="34" customHeight="1">
      <c r="A6" s="12" t="n">
        <v>4</v>
      </c>
      <c r="B6" s="25" t="inlineStr">
        <is>
          <t>Actualizar el importe cobrado cuando se reciba el pago, incluso si es parcial.</t>
        </is>
      </c>
    </row>
    <row r="7" ht="34" customHeight="1">
      <c r="A7" s="9" t="n">
        <v>5</v>
      </c>
      <c r="B7" s="24" t="inlineStr">
        <is>
          <t>Revisar semanalmente las facturas próximas a vencer y las vencidas.</t>
        </is>
      </c>
    </row>
    <row r="8" ht="34" customHeight="1">
      <c r="A8" s="12" t="n">
        <v>6</v>
      </c>
      <c r="B8" s="25" t="inlineStr">
        <is>
          <t>Consultar el panel Resumen para controlar importes facturados, cobrados y pendientes.</t>
        </is>
      </c>
    </row>
    <row r="9" ht="34" customHeight="1">
      <c r="A9" s="9" t="n">
        <v>7</v>
      </c>
      <c r="B9" s="24" t="inlineStr">
        <is>
          <t>Verificar los datos antes de preparar el modelo 303 de IVA.</t>
        </is>
      </c>
    </row>
    <row r="10" ht="34" customHeight="1">
      <c r="A10" s="12" t="n">
        <v>8</v>
      </c>
      <c r="B10" s="25" t="inlineStr">
        <is>
          <t>Tratar los datos de clientes conforme al RGPD, la LOPDGDD y los criterios de la AEPD.</t>
        </is>
      </c>
    </row>
    <row r="11" ht="34" customHeight="1">
      <c r="A11" s="9" t="n">
        <v>9</v>
      </c>
      <c r="B11" s="24" t="inlineStr">
        <is>
          <t>Las celdas amarillas son campos editables; las demás contienen cálculos automáticos.</t>
        </is>
      </c>
    </row>
    <row r="12"/>
    <row r="13">
      <c r="A13" s="26" t="inlineStr">
        <is>
          <t>Nota</t>
        </is>
      </c>
      <c r="B13" s="26" t="inlineStr">
        <is>
          <t>Este libro sirve como apoyo de gestión y debe revisarse antes de cualquier presentación fiscal.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2026-09-07T08:36:36Z</dcterms:created>
  <dcterms:modified xmlns:dcterms="http://purl.org/dc/terms/" xmlns:xsi="http://www.w3.org/2001/XMLSchema-instance" xsi:type="dcterms:W3CDTF">2026-09-07T08:36:36Z</dcterms:modified>
</cp:coreProperties>
</file>