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cion Tareas" sheetId="1" state="visible" r:id="rId1"/>
    <sheet xmlns:r="http://schemas.openxmlformats.org/officeDocument/2006/relationships" name="Resumen" sheetId="2" state="visible" r:id="rId2"/>
    <sheet xmlns:r="http://schemas.openxmlformats.org/officeDocument/2006/relationships" name="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0.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0" fontId="0" fillId="6" borderId="1" pivotButton="0" quotePrefix="0" xfId="0"/>
    <xf numFmtId="0" fontId="2" fillId="6" borderId="1" pivotButton="0" quotePrefix="0" xfId="0"/>
    <xf numFmtId="165" fontId="2" fillId="6" borderId="1" applyAlignment="1" pivotButton="0" quotePrefix="0" xfId="0">
      <alignment horizontal="center" vertical="center" wrapText="1"/>
    </xf>
    <xf numFmtId="166" fontId="2" fillId="6" borderId="1" applyAlignment="1" pivotButton="0" quotePrefix="0" xfId="0">
      <alignment horizontal="center" vertical="center" wrapText="1"/>
    </xf>
    <xf numFmtId="0" fontId="4" fillId="0" borderId="1" pivotButton="0" quotePrefix="0" xfId="0"/>
    <xf numFmtId="0" fontId="0" fillId="0" borderId="1" pivotButton="0" quotePrefix="0" xfId="0"/>
    <xf numFmtId="0" fontId="3" fillId="0" borderId="1" pivotButton="0" quotePrefix="0" xfId="0"/>
    <xf numFmtId="0" fontId="0" fillId="4" borderId="1" pivotButton="0" quotePrefix="0" xfId="0"/>
    <xf numFmtId="165" fontId="0" fillId="0" borderId="1" pivotButton="0" quotePrefix="0" xfId="0"/>
    <xf numFmtId="0" fontId="1" fillId="0" borderId="0" pivotButton="0" quotePrefix="0" xfId="0"/>
    <xf numFmtId="0" fontId="2" fillId="6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3" borderId="1" pivotButton="0" quotePrefix="0" xfId="0"/>
    <xf numFmtId="165" fontId="3" fillId="3" borderId="1" pivotButton="0" quotePrefix="0" xfId="0"/>
    <xf numFmtId="0" fontId="3" fillId="5" borderId="1" pivotButton="0" quotePrefix="0" xfId="0"/>
    <xf numFmtId="165" fontId="3" fillId="5" borderId="1" pivotButton="0" quotePrefix="0" xfId="0"/>
    <xf numFmtId="0" fontId="2" fillId="6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164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3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6" fontId="3" fillId="5" borderId="1" applyAlignment="1" pivotButton="0" quotePrefix="0" xfId="0">
      <alignment horizontal="center" vertical="center" wrapText="1"/>
    </xf>
    <xf numFmtId="165" fontId="2" fillId="6" borderId="1" applyAlignment="1" pivotButton="0" quotePrefix="0" xfId="0">
      <alignment horizontal="center" vertical="center" wrapText="1"/>
    </xf>
    <xf numFmtId="166" fontId="2" fillId="6" borderId="1" applyAlignment="1" pivotButton="0" quotePrefix="0" xfId="0">
      <alignment horizontal="center" vertical="center" wrapText="1"/>
    </xf>
    <xf numFmtId="165" fontId="0" fillId="0" borderId="1" pivotButton="0" quotePrefix="0" xfId="0"/>
    <xf numFmtId="165" fontId="4" fillId="0" borderId="1" applyAlignment="1" pivotButton="0" quotePrefix="0" xfId="0">
      <alignment horizontal="center" vertical="center" wrapText="1"/>
    </xf>
    <xf numFmtId="166" fontId="4" fillId="0" borderId="1" applyAlignment="1" pivotButton="0" quotePrefix="0" xfId="0">
      <alignment horizontal="center" vertical="center" wrapText="1"/>
    </xf>
    <xf numFmtId="165" fontId="3" fillId="3" borderId="1" pivotButton="0" quotePrefix="0" xfId="0"/>
    <xf numFmtId="165" fontId="3" fillId="5" borderId="1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Horas Estimadas (PERT) vs Horas Reales por Tarea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'Estimacion Tareas'!K3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'Estimacion Tareas'!$B$4:$B$13</f>
            </numRef>
          </cat>
          <val>
            <numRef>
              <f>'Estimacion Tareas'!$K$4:$K$13</f>
            </numRef>
          </val>
        </ser>
        <ser>
          <idx val="1"/>
          <order val="1"/>
          <tx>
            <strRef>
              <f>'Estimacion Tareas'!L3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'Estimacion Tareas'!$B$4:$B$13</f>
            </numRef>
          </cat>
          <val>
            <numRef>
              <f>'Estimacion Tareas'!$L$4:$L$13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Tarea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Horas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 Tareas por Categoría</a:t>
            </a:r>
          </a:p>
        </rich>
      </tx>
    </title>
    <plotArea>
      <pieChart>
        <varyColors val="1"/>
        <ser>
          <idx val="0"/>
          <order val="0"/>
          <tx>
            <strRef>
              <f>'Resumen'!B12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'Resumen'!$A$13:$A$17</f>
            </numRef>
          </cat>
          <val>
            <numRef>
              <f>'Resumen'!$B$13:$B$17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10" customWidth="1" min="5" max="5"/>
    <col width="13" customWidth="1" min="6" max="6"/>
    <col width="15" customWidth="1" min="7" max="7"/>
    <col width="15" customWidth="1" min="8" max="8"/>
    <col width="15" customWidth="1" min="9" max="9"/>
    <col width="15" customWidth="1" min="10" max="10"/>
    <col width="13" customWidth="1" min="11" max="11"/>
    <col width="14" customWidth="1" min="12" max="12"/>
    <col width="13" customWidth="1" min="13" max="13"/>
    <col width="13" customWidth="1" min="14" max="14"/>
    <col width="14" customWidth="1" min="15" max="15"/>
  </cols>
  <sheetData>
    <row r="1" ht="26" customHeight="1">
      <c r="A1" s="1" t="inlineStr">
        <is>
          <t>ESTIMACIÓN DE ESFUERZO POR TAREA - PROYECTO EXCEL</t>
        </is>
      </c>
    </row>
    <row r="2"/>
    <row r="3" ht="34" customHeight="1">
      <c r="A3" s="2" t="inlineStr">
        <is>
          <t>ID</t>
        </is>
      </c>
      <c r="B3" s="2" t="inlineStr">
        <is>
          <t>Tarea</t>
        </is>
      </c>
      <c r="C3" s="2" t="inlineStr">
        <is>
          <t>Responsable</t>
        </is>
      </c>
      <c r="D3" s="2" t="inlineStr">
        <is>
          <t>Categoría</t>
        </is>
      </c>
      <c r="E3" s="2" t="inlineStr">
        <is>
          <t>Prioridad</t>
        </is>
      </c>
      <c r="F3" s="2" t="inlineStr">
        <is>
          <t>Fecha Inicio</t>
        </is>
      </c>
      <c r="G3" s="2" t="inlineStr">
        <is>
          <t>Fecha Fin Prevista</t>
        </is>
      </c>
      <c r="H3" s="2" t="inlineStr">
        <is>
          <t>Est. Optimista (h)</t>
        </is>
      </c>
      <c r="I3" s="2" t="inlineStr">
        <is>
          <t>Est. Probable (h)</t>
        </is>
      </c>
      <c r="J3" s="2" t="inlineStr">
        <is>
          <t>Est. Pesimista (h)</t>
        </is>
      </c>
      <c r="K3" s="2" t="inlineStr">
        <is>
          <t>Est. PERT (h)</t>
        </is>
      </c>
      <c r="L3" s="2" t="inlineStr">
        <is>
          <t>Horas Reales (h)</t>
        </is>
      </c>
      <c r="M3" s="2" t="inlineStr">
        <is>
          <t>Desviación (h)</t>
        </is>
      </c>
      <c r="N3" s="2" t="inlineStr">
        <is>
          <t>% Desviación</t>
        </is>
      </c>
      <c r="O3" s="2" t="inlineStr">
        <is>
          <t>Estado</t>
        </is>
      </c>
    </row>
    <row r="4">
      <c r="A4" s="3" t="n">
        <v>1</v>
      </c>
      <c r="B4" s="4" t="inlineStr">
        <is>
          <t>Definir requisitos del informe</t>
        </is>
      </c>
      <c r="C4" s="4" t="inlineStr">
        <is>
          <t>Lucía Fernández</t>
        </is>
      </c>
      <c r="D4" s="3" t="inlineStr">
        <is>
          <t>Análisis</t>
        </is>
      </c>
      <c r="E4" s="3" t="inlineStr">
        <is>
          <t>Alta</t>
        </is>
      </c>
      <c r="F4" s="35" t="inlineStr">
        <is>
          <t>01/07/2026</t>
        </is>
      </c>
      <c r="G4" s="35" t="inlineStr">
        <is>
          <t>03/07/2026</t>
        </is>
      </c>
      <c r="H4" s="36" t="n">
        <v>4</v>
      </c>
      <c r="I4" s="36" t="n">
        <v>6</v>
      </c>
      <c r="J4" s="36" t="n">
        <v>10</v>
      </c>
      <c r="K4" s="36">
        <f>(H4+4*I4+J4)/6</f>
        <v/>
      </c>
      <c r="L4" s="37" t="n">
        <v>7</v>
      </c>
      <c r="M4" s="36">
        <f>L4-K4</f>
        <v/>
      </c>
      <c r="N4" s="38">
        <f>IFERROR(M4/K4,0)</f>
        <v/>
      </c>
      <c r="O4" s="3">
        <f>IF(L4="","Pendiente",IF(N4&gt;0.2,"Sobrepasada",IF(N4&lt;-0.2,"Adelantada","En plazo")))</f>
        <v/>
      </c>
    </row>
    <row r="5">
      <c r="A5" s="9" t="n">
        <v>2</v>
      </c>
      <c r="B5" s="10" t="inlineStr">
        <is>
          <t>Diseñar estructura de hojas</t>
        </is>
      </c>
      <c r="C5" s="10" t="inlineStr">
        <is>
          <t>Martín Ortega</t>
        </is>
      </c>
      <c r="D5" s="9" t="inlineStr">
        <is>
          <t>Diseño</t>
        </is>
      </c>
      <c r="E5" s="9" t="inlineStr">
        <is>
          <t>Alta</t>
        </is>
      </c>
      <c r="F5" s="39" t="inlineStr">
        <is>
          <t>03/07/2026</t>
        </is>
      </c>
      <c r="G5" s="39" t="inlineStr">
        <is>
          <t>05/07/2026</t>
        </is>
      </c>
      <c r="H5" s="40" t="n">
        <v>3</v>
      </c>
      <c r="I5" s="40" t="n">
        <v>5</v>
      </c>
      <c r="J5" s="40" t="n">
        <v>8</v>
      </c>
      <c r="K5" s="40">
        <f>(H5+4*I5+J5)/6</f>
        <v/>
      </c>
      <c r="L5" s="37" t="n">
        <v>6</v>
      </c>
      <c r="M5" s="40">
        <f>L5-K5</f>
        <v/>
      </c>
      <c r="N5" s="41">
        <f>IFERROR(M5/K5,0)</f>
        <v/>
      </c>
      <c r="O5" s="9">
        <f>IF(L5="","Pendiente",IF(N5&gt;0.2,"Sobrepasada",IF(N5&lt;-0.2,"Adelantada","En plazo")))</f>
        <v/>
      </c>
    </row>
    <row r="6">
      <c r="A6" s="3" t="n">
        <v>3</v>
      </c>
      <c r="B6" s="4" t="inlineStr">
        <is>
          <t>Crear tabla de datos maestros</t>
        </is>
      </c>
      <c r="C6" s="4" t="inlineStr">
        <is>
          <t>Sofía Ramírez</t>
        </is>
      </c>
      <c r="D6" s="3" t="inlineStr">
        <is>
          <t>Desarrollo</t>
        </is>
      </c>
      <c r="E6" s="3" t="inlineStr">
        <is>
          <t>Media</t>
        </is>
      </c>
      <c r="F6" s="35" t="inlineStr">
        <is>
          <t>06/07/2026</t>
        </is>
      </c>
      <c r="G6" s="35" t="inlineStr">
        <is>
          <t>08/07/2026</t>
        </is>
      </c>
      <c r="H6" s="36" t="n">
        <v>2</v>
      </c>
      <c r="I6" s="36" t="n">
        <v>4</v>
      </c>
      <c r="J6" s="36" t="n">
        <v>6</v>
      </c>
      <c r="K6" s="36">
        <f>(H6+4*I6+J6)/6</f>
        <v/>
      </c>
      <c r="L6" s="37" t="n">
        <v>5</v>
      </c>
      <c r="M6" s="36">
        <f>L6-K6</f>
        <v/>
      </c>
      <c r="N6" s="38">
        <f>IFERROR(M6/K6,0)</f>
        <v/>
      </c>
      <c r="O6" s="3">
        <f>IF(L6="","Pendiente",IF(N6&gt;0.2,"Sobrepasada",IF(N6&lt;-0.2,"Adelantada","En plazo")))</f>
        <v/>
      </c>
    </row>
    <row r="7">
      <c r="A7" s="9" t="n">
        <v>4</v>
      </c>
      <c r="B7" s="10" t="inlineStr">
        <is>
          <t>Programar fórmulas de cálculo</t>
        </is>
      </c>
      <c r="C7" s="10" t="inlineStr">
        <is>
          <t>Hugo Delgado</t>
        </is>
      </c>
      <c r="D7" s="9" t="inlineStr">
        <is>
          <t>Desarrollo</t>
        </is>
      </c>
      <c r="E7" s="9" t="inlineStr">
        <is>
          <t>Alta</t>
        </is>
      </c>
      <c r="F7" s="39" t="inlineStr">
        <is>
          <t>08/07/2026</t>
        </is>
      </c>
      <c r="G7" s="39" t="inlineStr">
        <is>
          <t>11/07/2026</t>
        </is>
      </c>
      <c r="H7" s="40" t="n">
        <v>6</v>
      </c>
      <c r="I7" s="40" t="n">
        <v>9</v>
      </c>
      <c r="J7" s="40" t="n">
        <v>14</v>
      </c>
      <c r="K7" s="40">
        <f>(H7+4*I7+J7)/6</f>
        <v/>
      </c>
      <c r="L7" s="37" t="n">
        <v>12</v>
      </c>
      <c r="M7" s="40">
        <f>L7-K7</f>
        <v/>
      </c>
      <c r="N7" s="41">
        <f>IFERROR(M7/K7,0)</f>
        <v/>
      </c>
      <c r="O7" s="9">
        <f>IF(L7="","Pendiente",IF(N7&gt;0.2,"Sobrepasada",IF(N7&lt;-0.2,"Adelantada","En plazo")))</f>
        <v/>
      </c>
    </row>
    <row r="8">
      <c r="A8" s="3" t="n">
        <v>5</v>
      </c>
      <c r="B8" s="4" t="inlineStr">
        <is>
          <t>Construir cuadro de mando</t>
        </is>
      </c>
      <c r="C8" s="4" t="inlineStr">
        <is>
          <t>Marta Iglesias</t>
        </is>
      </c>
      <c r="D8" s="3" t="inlineStr">
        <is>
          <t>Diseño</t>
        </is>
      </c>
      <c r="E8" s="3" t="inlineStr">
        <is>
          <t>Media</t>
        </is>
      </c>
      <c r="F8" s="35" t="inlineStr">
        <is>
          <t>11/07/2026</t>
        </is>
      </c>
      <c r="G8" s="35" t="inlineStr">
        <is>
          <t>14/07/2026</t>
        </is>
      </c>
      <c r="H8" s="36" t="n">
        <v>5</v>
      </c>
      <c r="I8" s="36" t="n">
        <v>7</v>
      </c>
      <c r="J8" s="36" t="n">
        <v>11</v>
      </c>
      <c r="K8" s="36">
        <f>(H8+4*I8+J8)/6</f>
        <v/>
      </c>
      <c r="L8" s="37" t="n">
        <v>8</v>
      </c>
      <c r="M8" s="36">
        <f>L8-K8</f>
        <v/>
      </c>
      <c r="N8" s="38">
        <f>IFERROR(M8/K8,0)</f>
        <v/>
      </c>
      <c r="O8" s="3">
        <f>IF(L8="","Pendiente",IF(N8&gt;0.2,"Sobrepasada",IF(N8&lt;-0.2,"Adelantada","En plazo")))</f>
        <v/>
      </c>
    </row>
    <row r="9">
      <c r="A9" s="9" t="n">
        <v>6</v>
      </c>
      <c r="B9" s="10" t="inlineStr">
        <is>
          <t>Añadir gráficos dinámicos</t>
        </is>
      </c>
      <c r="C9" s="10" t="inlineStr">
        <is>
          <t>Pablo Serrano</t>
        </is>
      </c>
      <c r="D9" s="9" t="inlineStr">
        <is>
          <t>Desarrollo</t>
        </is>
      </c>
      <c r="E9" s="9" t="inlineStr">
        <is>
          <t>Media</t>
        </is>
      </c>
      <c r="F9" s="39" t="inlineStr">
        <is>
          <t>14/07/2026</t>
        </is>
      </c>
      <c r="G9" s="39" t="inlineStr">
        <is>
          <t>16/07/2026</t>
        </is>
      </c>
      <c r="H9" s="40" t="n">
        <v>3</v>
      </c>
      <c r="I9" s="40" t="n">
        <v>5</v>
      </c>
      <c r="J9" s="40" t="n">
        <v>9</v>
      </c>
      <c r="K9" s="40">
        <f>(H9+4*I9+J9)/6</f>
        <v/>
      </c>
      <c r="L9" s="37" t="n">
        <v>4</v>
      </c>
      <c r="M9" s="40">
        <f>L9-K9</f>
        <v/>
      </c>
      <c r="N9" s="41">
        <f>IFERROR(M9/K9,0)</f>
        <v/>
      </c>
      <c r="O9" s="9">
        <f>IF(L9="","Pendiente",IF(N9&gt;0.2,"Sobrepasada",IF(N9&lt;-0.2,"Adelantada","En plazo")))</f>
        <v/>
      </c>
    </row>
    <row r="10">
      <c r="A10" s="3" t="n">
        <v>7</v>
      </c>
      <c r="B10" s="4" t="inlineStr">
        <is>
          <t>Validar datos con macros</t>
        </is>
      </c>
      <c r="C10" s="4" t="inlineStr">
        <is>
          <t>Carmen Suárez</t>
        </is>
      </c>
      <c r="D10" s="3" t="inlineStr">
        <is>
          <t>Calidad</t>
        </is>
      </c>
      <c r="E10" s="3" t="inlineStr">
        <is>
          <t>Baja</t>
        </is>
      </c>
      <c r="F10" s="35" t="inlineStr">
        <is>
          <t>16/07/2026</t>
        </is>
      </c>
      <c r="G10" s="35" t="inlineStr">
        <is>
          <t>18/07/2026</t>
        </is>
      </c>
      <c r="H10" s="36" t="n">
        <v>2</v>
      </c>
      <c r="I10" s="36" t="n">
        <v>3</v>
      </c>
      <c r="J10" s="36" t="n">
        <v>5</v>
      </c>
      <c r="K10" s="36">
        <f>(H10+4*I10+J10)/6</f>
        <v/>
      </c>
      <c r="L10" s="37" t="n">
        <v>3</v>
      </c>
      <c r="M10" s="36">
        <f>L10-K10</f>
        <v/>
      </c>
      <c r="N10" s="38">
        <f>IFERROR(M10/K10,0)</f>
        <v/>
      </c>
      <c r="O10" s="3">
        <f>IF(L10="","Pendiente",IF(N10&gt;0.2,"Sobrepasada",IF(N10&lt;-0.2,"Adelantada","En plazo")))</f>
        <v/>
      </c>
    </row>
    <row r="11">
      <c r="A11" s="9" t="n">
        <v>8</v>
      </c>
      <c r="B11" s="10" t="inlineStr">
        <is>
          <t>Revisar fórmulas y errores</t>
        </is>
      </c>
      <c r="C11" s="10" t="inlineStr">
        <is>
          <t>Javier Molina</t>
        </is>
      </c>
      <c r="D11" s="9" t="inlineStr">
        <is>
          <t>Calidad</t>
        </is>
      </c>
      <c r="E11" s="9" t="inlineStr">
        <is>
          <t>Alta</t>
        </is>
      </c>
      <c r="F11" s="39" t="inlineStr">
        <is>
          <t>18/07/2026</t>
        </is>
      </c>
      <c r="G11" s="39" t="inlineStr">
        <is>
          <t>20/07/2026</t>
        </is>
      </c>
      <c r="H11" s="40" t="n">
        <v>3</v>
      </c>
      <c r="I11" s="40" t="n">
        <v>4</v>
      </c>
      <c r="J11" s="40" t="n">
        <v>7</v>
      </c>
      <c r="K11" s="40">
        <f>(H11+4*I11+J11)/6</f>
        <v/>
      </c>
      <c r="L11" s="37" t="n">
        <v>6</v>
      </c>
      <c r="M11" s="40">
        <f>L11-K11</f>
        <v/>
      </c>
      <c r="N11" s="41">
        <f>IFERROR(M11/K11,0)</f>
        <v/>
      </c>
      <c r="O11" s="9">
        <f>IF(L11="","Pendiente",IF(N11&gt;0.2,"Sobrepasada",IF(N11&lt;-0.2,"Adelantada","En plazo")))</f>
        <v/>
      </c>
    </row>
    <row r="12">
      <c r="A12" s="3" t="n">
        <v>9</v>
      </c>
      <c r="B12" s="4" t="inlineStr">
        <is>
          <t>Documentar instrucciones de uso</t>
        </is>
      </c>
      <c r="C12" s="4" t="inlineStr">
        <is>
          <t>Lucía Fernández</t>
        </is>
      </c>
      <c r="D12" s="3" t="inlineStr">
        <is>
          <t>Documentación</t>
        </is>
      </c>
      <c r="E12" s="3" t="inlineStr">
        <is>
          <t>Baja</t>
        </is>
      </c>
      <c r="F12" s="35" t="inlineStr">
        <is>
          <t>20/07/2026</t>
        </is>
      </c>
      <c r="G12" s="35" t="inlineStr">
        <is>
          <t>22/07/2026</t>
        </is>
      </c>
      <c r="H12" s="36" t="n">
        <v>2</v>
      </c>
      <c r="I12" s="36" t="n">
        <v>3</v>
      </c>
      <c r="J12" s="36" t="n">
        <v>4</v>
      </c>
      <c r="K12" s="36">
        <f>(H12+4*I12+J12)/6</f>
        <v/>
      </c>
      <c r="L12" s="37" t="n">
        <v>2</v>
      </c>
      <c r="M12" s="36">
        <f>L12-K12</f>
        <v/>
      </c>
      <c r="N12" s="38">
        <f>IFERROR(M12/K12,0)</f>
        <v/>
      </c>
      <c r="O12" s="3">
        <f>IF(L12="","Pendiente",IF(N12&gt;0.2,"Sobrepasada",IF(N12&lt;-0.2,"Adelantada","En plazo")))</f>
        <v/>
      </c>
    </row>
    <row r="13">
      <c r="A13" s="9" t="n">
        <v>10</v>
      </c>
      <c r="B13" s="10" t="inlineStr">
        <is>
          <t>Pruebas finales y entrega</t>
        </is>
      </c>
      <c r="C13" s="10" t="inlineStr">
        <is>
          <t>Martín Ortega</t>
        </is>
      </c>
      <c r="D13" s="9" t="inlineStr">
        <is>
          <t>Calidad</t>
        </is>
      </c>
      <c r="E13" s="9" t="inlineStr">
        <is>
          <t>Alta</t>
        </is>
      </c>
      <c r="F13" s="39" t="inlineStr">
        <is>
          <t>22/07/2026</t>
        </is>
      </c>
      <c r="G13" s="39" t="inlineStr">
        <is>
          <t>24/07/2026</t>
        </is>
      </c>
      <c r="H13" s="40" t="n">
        <v>3</v>
      </c>
      <c r="I13" s="40" t="n">
        <v>5</v>
      </c>
      <c r="J13" s="40" t="n">
        <v>8</v>
      </c>
      <c r="K13" s="40">
        <f>(H13+4*I13+J13)/6</f>
        <v/>
      </c>
      <c r="L13" s="37" t="n">
        <v>6</v>
      </c>
      <c r="M13" s="40">
        <f>L13-K13</f>
        <v/>
      </c>
      <c r="N13" s="41">
        <f>IFERROR(M13/K13,0)</f>
        <v/>
      </c>
      <c r="O13" s="9">
        <f>IF(L13="","Pendiente",IF(N13&gt;0.2,"Sobrepasada",IF(N13&lt;-0.2,"Adelantada","En plazo")))</f>
        <v/>
      </c>
    </row>
    <row r="14">
      <c r="A14" s="14" t="n"/>
      <c r="B14" s="15" t="inlineStr">
        <is>
          <t>TOTALES / MEDIAS</t>
        </is>
      </c>
      <c r="C14" s="14" t="n"/>
      <c r="D14" s="14" t="n"/>
      <c r="E14" s="14" t="n"/>
      <c r="F14" s="14" t="n"/>
      <c r="G14" s="14" t="n"/>
      <c r="H14" s="42">
        <f>SUM(H4:H13)</f>
        <v/>
      </c>
      <c r="I14" s="42">
        <f>SUM(I4:I13)</f>
        <v/>
      </c>
      <c r="J14" s="42">
        <f>SUM(J4:J13)</f>
        <v/>
      </c>
      <c r="K14" s="42">
        <f>SUM(K4:K13)</f>
        <v/>
      </c>
      <c r="L14" s="42">
        <f>SUM(L4:L13)</f>
        <v/>
      </c>
      <c r="M14" s="42">
        <f>SUM(M4:M13)</f>
        <v/>
      </c>
      <c r="N14" s="43">
        <f>IFERROR(AVERAGE(N4:N13),0)</f>
        <v/>
      </c>
      <c r="O14" s="14" t="n"/>
    </row>
    <row r="15"/>
    <row r="16"/>
    <row r="17">
      <c r="A17" s="18" t="inlineStr">
        <is>
          <t>CONSULTA RÁPIDA POR ID DE TAREA</t>
        </is>
      </c>
      <c r="B17" s="19" t="n"/>
    </row>
    <row r="18">
      <c r="A18" s="20" t="inlineStr">
        <is>
          <t>ID a buscar:</t>
        </is>
      </c>
      <c r="B18" s="21" t="n">
        <v>3</v>
      </c>
    </row>
    <row r="19">
      <c r="A19" s="20" t="inlineStr">
        <is>
          <t>Tarea:</t>
        </is>
      </c>
      <c r="B19" s="19">
        <f>IFERROR(VLOOKUP(B18,A4:O13,2,0),"No encontrada")</f>
        <v/>
      </c>
    </row>
    <row r="20">
      <c r="A20" s="20" t="inlineStr">
        <is>
          <t>Responsable:</t>
        </is>
      </c>
      <c r="B20" s="19">
        <f>IFERROR(VLOOKUP(B18,A4:O13,3,0),"No encontrado")</f>
        <v/>
      </c>
    </row>
    <row r="21">
      <c r="A21" s="20" t="inlineStr">
        <is>
          <t>Est. PERT (h):</t>
        </is>
      </c>
      <c r="B21" s="44">
        <f>IFERROR(VLOOKUP(B18,A4:O13,11,0),0)</f>
        <v/>
      </c>
    </row>
  </sheetData>
  <mergeCells count="1">
    <mergeCell ref="A1:O1"/>
  </mergeCells>
  <conditionalFormatting sqref="N4:N13">
    <cfRule type="expression" priority="1" dxfId="0" stopIfTrue="1">
      <formula>N4&gt;0.2</formula>
    </cfRule>
    <cfRule type="expression" priority="2" dxfId="1" stopIfTrue="1">
      <formula>N4&lt;-0.2</formula>
    </cfRule>
  </conditionalFormatting>
  <conditionalFormatting sqref="O4:O13">
    <cfRule type="expression" priority="3" dxfId="0" stopIfTrue="1">
      <formula>O4="Sobrepasada"</formula>
    </cfRule>
    <cfRule type="expression" priority="4" dxfId="1" stopIfTrue="1">
      <formula>O4="En plazo"</formula>
    </cfRule>
  </conditionalFormatting>
  <dataValidations count="2">
    <dataValidation sqref="E4:E13" showErrorMessage="1" showInputMessage="1" allowBlank="1" type="list">
      <formula1>"Alta,Media,Baja"</formula1>
    </dataValidation>
    <dataValidation sqref="D4:D13" showErrorMessage="1" showInputMessage="1" allowBlank="1" type="list">
      <formula1>"Análisis,Diseño,Desarrollo,Calidad,Documentación"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4" customWidth="1" min="3" max="3"/>
    <col width="14" customWidth="1" min="4" max="4"/>
  </cols>
  <sheetData>
    <row r="1" ht="26" customHeight="1">
      <c r="A1" s="23" t="inlineStr">
        <is>
          <t>PANEL DE CONTROL - ESTIMACIÓN DE ESFUERZO</t>
        </is>
      </c>
    </row>
    <row r="2"/>
    <row r="3">
      <c r="A3" s="24" t="inlineStr">
        <is>
          <t>Total tareas</t>
        </is>
      </c>
      <c r="B3" s="25">
        <f>COUNTA('Estimacion Tareas'!B4:B13)</f>
        <v/>
      </c>
    </row>
    <row r="4">
      <c r="A4" s="24" t="inlineStr">
        <is>
          <t>Horas PERT totales</t>
        </is>
      </c>
      <c r="B4" s="45">
        <f>'Estimacion Tareas'!H14</f>
        <v/>
      </c>
    </row>
    <row r="5">
      <c r="A5" s="24" t="inlineStr">
        <is>
          <t>Horas reales totales</t>
        </is>
      </c>
      <c r="B5" s="45">
        <f>'Estimacion Tareas'!L14</f>
        <v/>
      </c>
    </row>
    <row r="6">
      <c r="A6" s="24" t="inlineStr">
        <is>
          <t>Desviación media (%)</t>
        </is>
      </c>
      <c r="B6" s="46">
        <f>'Estimacion Tareas'!N14</f>
        <v/>
      </c>
    </row>
    <row r="7">
      <c r="A7" s="24" t="inlineStr">
        <is>
          <t>Tareas en plazo</t>
        </is>
      </c>
      <c r="B7" s="25">
        <f>COUNTIF('Estimacion Tareas'!O4:O13,"En plazo")</f>
        <v/>
      </c>
    </row>
    <row r="8">
      <c r="A8" s="24" t="inlineStr">
        <is>
          <t>Tareas sobrepasadas</t>
        </is>
      </c>
      <c r="B8" s="25">
        <f>COUNTIF('Estimacion Tareas'!O4:O13,"Sobrepasada")</f>
        <v/>
      </c>
    </row>
    <row r="9"/>
    <row r="10"/>
    <row r="11">
      <c r="A11" s="28" t="inlineStr">
        <is>
          <t>RESUMEN POR CATEGORÍA</t>
        </is>
      </c>
    </row>
    <row r="12">
      <c r="A12" s="2" t="inlineStr">
        <is>
          <t>Categoría</t>
        </is>
      </c>
      <c r="B12" s="2" t="inlineStr">
        <is>
          <t>Nº Tareas</t>
        </is>
      </c>
      <c r="C12" s="2" t="inlineStr">
        <is>
          <t>Horas PERT</t>
        </is>
      </c>
      <c r="D12" s="2" t="inlineStr">
        <is>
          <t>Horas Reales</t>
        </is>
      </c>
    </row>
    <row r="13">
      <c r="A13" s="29" t="inlineStr">
        <is>
          <t>Análisis</t>
        </is>
      </c>
      <c r="B13" s="29">
        <f>COUNTIF('Estimacion Tareas'!D4:D13,A13)</f>
        <v/>
      </c>
      <c r="C13" s="47">
        <f>SUMIF('Estimacion Tareas'!D4:D13,A13,'Estimacion Tareas'!K4:K13)</f>
        <v/>
      </c>
      <c r="D13" s="47">
        <f>SUMIF('Estimacion Tareas'!D4:D13,A13,'Estimacion Tareas'!L4:L13)</f>
        <v/>
      </c>
    </row>
    <row r="14">
      <c r="A14" s="31" t="inlineStr">
        <is>
          <t>Diseño</t>
        </is>
      </c>
      <c r="B14" s="31">
        <f>COUNTIF('Estimacion Tareas'!D4:D13,A14)</f>
        <v/>
      </c>
      <c r="C14" s="48">
        <f>SUMIF('Estimacion Tareas'!D4:D13,A14,'Estimacion Tareas'!K4:K13)</f>
        <v/>
      </c>
      <c r="D14" s="48">
        <f>SUMIF('Estimacion Tareas'!D4:D13,A14,'Estimacion Tareas'!L4:L13)</f>
        <v/>
      </c>
    </row>
    <row r="15">
      <c r="A15" s="29" t="inlineStr">
        <is>
          <t>Desarrollo</t>
        </is>
      </c>
      <c r="B15" s="29">
        <f>COUNTIF('Estimacion Tareas'!D4:D13,A15)</f>
        <v/>
      </c>
      <c r="C15" s="47">
        <f>SUMIF('Estimacion Tareas'!D4:D13,A15,'Estimacion Tareas'!K4:K13)</f>
        <v/>
      </c>
      <c r="D15" s="47">
        <f>SUMIF('Estimacion Tareas'!D4:D13,A15,'Estimacion Tareas'!L4:L13)</f>
        <v/>
      </c>
    </row>
    <row r="16">
      <c r="A16" s="31" t="inlineStr">
        <is>
          <t>Calidad</t>
        </is>
      </c>
      <c r="B16" s="31">
        <f>COUNTIF('Estimacion Tareas'!D4:D13,A16)</f>
        <v/>
      </c>
      <c r="C16" s="48">
        <f>SUMIF('Estimacion Tareas'!D4:D13,A16,'Estimacion Tareas'!K4:K13)</f>
        <v/>
      </c>
      <c r="D16" s="48">
        <f>SUMIF('Estimacion Tareas'!D4:D13,A16,'Estimacion Tareas'!L4:L13)</f>
        <v/>
      </c>
    </row>
    <row r="17">
      <c r="A17" s="29" t="inlineStr">
        <is>
          <t>Documentación</t>
        </is>
      </c>
      <c r="B17" s="29">
        <f>COUNTIF('Estimacion Tareas'!D4:D13,A17)</f>
        <v/>
      </c>
      <c r="C17" s="47">
        <f>SUMIF('Estimacion Tareas'!D4:D13,A17,'Estimacion Tareas'!K4:K13)</f>
        <v/>
      </c>
      <c r="D17" s="47">
        <f>SUMIF('Estimacion Tareas'!D4:D13,A17,'Estimacion Tareas'!L4:L13)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85" customWidth="1" min="2" max="2"/>
  </cols>
  <sheetData>
    <row r="1" ht="26" customHeight="1">
      <c r="A1" s="23" t="inlineStr">
        <is>
          <t>INSTRUCCIONES DE USO</t>
        </is>
      </c>
    </row>
    <row r="2"/>
    <row r="3" ht="46" customHeight="1">
      <c r="A3" s="33" t="inlineStr">
        <is>
          <t>Hoja 'Estimacion Tareas'</t>
        </is>
      </c>
      <c r="B3" s="34" t="inlineStr">
        <is>
          <t>Contiene el listado de tareas del proyecto con las estimaciones optimista, probable y pesimista. La 'Est. PERT' se calcula automáticamente con la fórmula (Optimista + 4×Probable + Pesimista) / 6.</t>
        </is>
      </c>
    </row>
    <row r="4" ht="46" customHeight="1">
      <c r="A4" s="33" t="inlineStr">
        <is>
          <t>Horas Reales (h)</t>
        </is>
      </c>
      <c r="B4" s="34" t="inlineStr">
        <is>
          <t>Celda editable (fondo amarillo pálido). Introduce las horas reales dedicadas cuando la tarea avance o finalice para calcular la desviación.</t>
        </is>
      </c>
    </row>
    <row r="5" ht="46" customHeight="1">
      <c r="A5" s="33" t="inlineStr">
        <is>
          <t>Desviación y % Desviación</t>
        </is>
      </c>
      <c r="B5" s="34" t="inlineStr">
        <is>
          <t>Se calculan automáticamente comparando las horas reales con la estimación PERT. Verde indica adelanto, rojo indica sobrecoste superior al 20%.</t>
        </is>
      </c>
    </row>
    <row r="6" ht="46" customHeight="1">
      <c r="A6" s="33" t="inlineStr">
        <is>
          <t>Estado</t>
        </is>
      </c>
      <c r="B6" s="34" t="inlineStr">
        <is>
          <t>Fórmula automática: 'Pendiente' si no hay horas reales, 'Sobrepasada', 'Adelantada' o 'En plazo' según el porcentaje de desviación.</t>
        </is>
      </c>
    </row>
    <row r="7" ht="46" customHeight="1">
      <c r="A7" s="33" t="inlineStr">
        <is>
          <t>Prioridad y Categoría</t>
        </is>
      </c>
      <c r="B7" s="34" t="inlineStr">
        <is>
          <t>Celdas con lista desplegable (validación de datos) para mantener la coherencia de los valores.</t>
        </is>
      </c>
    </row>
    <row r="8" ht="46" customHeight="1">
      <c r="A8" s="33" t="inlineStr">
        <is>
          <t>Consulta rápida (VLOOKUP)</t>
        </is>
      </c>
      <c r="B8" s="34" t="inlineStr">
        <is>
          <t>Escribe un ID de tarea en la celda amarilla para obtener automáticamente su nombre, responsable y estimación PERT.</t>
        </is>
      </c>
    </row>
    <row r="9" ht="46" customHeight="1">
      <c r="A9" s="33" t="inlineStr">
        <is>
          <t>Hoja 'Resumen'</t>
        </is>
      </c>
      <c r="B9" s="34" t="inlineStr">
        <is>
          <t>Panel con indicadores clave (KPIs), tabla resumen por categoría y gráficos de barras y circular para visualizar el esfuerzo estimado frente al real.</t>
        </is>
      </c>
    </row>
    <row r="10" ht="46" customHeight="1">
      <c r="A10" s="33" t="inlineStr">
        <is>
          <t>Formato condicional</t>
        </is>
      </c>
      <c r="B10" s="34" t="inlineStr">
        <is>
          <t>Las celdas de % Desviación y Estado cambian de color automáticamente para detectar rápidamente tareas con sobrecoste o retraso.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2026-07-15T13:51:16Z</dcterms:created>
  <dcterms:modified xmlns:dcterms="http://purl.org/dc/terms/" xmlns:xsi="http://www.w3.org/2001/XMLSchema-instance" xsi:type="dcterms:W3CDTF">2026-07-15T13:51:16Z</dcterms:modified>
</cp:coreProperties>
</file>