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ientes" sheetId="1" state="visible" r:id="rId1"/>
    <sheet xmlns:r="http://schemas.openxmlformats.org/officeDocument/2006/relationships" name="Compras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Instrucciones" sheetId="4" state="visible" r:id="rId4"/>
  </sheets>
  <definedNames>
    <definedName name="_xlnm._FilterDatabase" localSheetId="0" hidden="1">'Clientes'!$A$2:$P$102</definedName>
    <definedName name="_xlnm._FilterDatabase" localSheetId="1" hidden="1">'Compras'!$A$2:$O$102</definedName>
    <definedName name="_xlnm._FilterDatabase" localSheetId="3" hidden="1">'Instrucciones'!$A$3:$C$10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.##0,00&quot; €&quot;"/>
    <numFmt numFmtId="166" formatCode="0,00%"/>
  </numFmts>
  <fonts count="4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1"/>
    </font>
    <font>
      <name val="Aptos"/>
      <color rgb="001F2937"/>
      <sz val="10"/>
    </font>
  </fonts>
  <fills count="7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14B8A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 wrapText="1"/>
    </xf>
    <xf numFmtId="164" fontId="3" fillId="3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66" fontId="3" fillId="3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left" vertical="center"/>
    </xf>
    <xf numFmtId="0" fontId="2" fillId="6" borderId="1" pivotButton="0" quotePrefix="0" xfId="0"/>
    <xf numFmtId="0" fontId="0" fillId="6" borderId="1" pivotButton="0" quotePrefix="0" xfId="0"/>
    <xf numFmtId="0" fontId="3" fillId="4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 wrapText="1"/>
    </xf>
    <xf numFmtId="165" fontId="3" fillId="5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left" vertical="center" wrapText="1"/>
    </xf>
    <xf numFmtId="1" fontId="3" fillId="5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left" vertical="center"/>
    </xf>
    <xf numFmtId="166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left" vertical="center"/>
    </xf>
    <xf numFmtId="166" fontId="3" fillId="5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164" fontId="3" fillId="3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center" vertical="center"/>
    </xf>
    <xf numFmtId="166" fontId="3" fillId="3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left" vertical="center" wrapText="1"/>
    </xf>
    <xf numFmtId="166" fontId="3" fillId="5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left" vertical="center"/>
    </xf>
    <xf numFmtId="166" fontId="3" fillId="4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left" vertical="center"/>
    </xf>
    <xf numFmtId="166" fontId="3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22C55E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Ventas totales por ciudad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'Resumen'!C26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'Resumen'!$A$27:$A$36</f>
            </numRef>
          </cat>
          <val>
            <numRef>
              <f>'Resumen'!$C$27:$C$36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Ciudad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Ventas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Clientes por segmento</a:t>
            </a:r>
          </a:p>
        </rich>
      </tx>
    </title>
    <plotArea>
      <pieChart>
        <varyColors val="1"/>
        <ser>
          <idx val="0"/>
          <order val="0"/>
          <tx>
            <strRef>
              <f>'Resumen'!G26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'Resumen'!$F$27:$F$29</f>
            </numRef>
          </cat>
          <val>
            <numRef>
              <f>'Resumen'!$G$27:$G$29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Facturas por estado de cobro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'Resumen'!G33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'Resumen'!$F$34:$F$36</f>
            </numRef>
          </cat>
          <val>
            <numRef>
              <f>'Resumen'!$G$34:$G$36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Nº facturas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8</col>
      <colOff>0</colOff>
      <row>3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19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8</col>
      <colOff>0</colOff>
      <row>35</row>
      <rowOff>0</rowOff>
    </from>
    <ext cx="468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3" customWidth="1" min="1" max="1"/>
    <col width="25" customWidth="1" min="2" max="2"/>
    <col width="22" customWidth="1" min="3" max="3"/>
    <col width="14" customWidth="1" min="4" max="4"/>
    <col width="15" customWidth="1" min="5" max="5"/>
    <col width="29" customWidth="1" min="6" max="6"/>
    <col width="15" customWidth="1" min="7" max="7"/>
    <col width="15" customWidth="1" min="8" max="8"/>
    <col width="14" customWidth="1" min="9" max="9"/>
    <col width="14" customWidth="1" min="10" max="10"/>
    <col width="13" customWidth="1" min="11" max="11"/>
    <col width="20" customWidth="1" min="12" max="12"/>
    <col width="20" customWidth="1" min="13" max="13"/>
    <col width="13" customWidth="1" min="14" max="14"/>
    <col width="15" customWidth="1" min="15" max="15"/>
    <col width="30" customWidth="1" min="16" max="16"/>
  </cols>
  <sheetData>
    <row r="1" ht="26" customHeight="1">
      <c r="A1" s="1" t="inlineStr">
        <is>
          <t>Ficha de clientes</t>
        </is>
      </c>
    </row>
    <row r="2">
      <c r="A2" s="2" t="inlineStr">
        <is>
          <t>ID cliente</t>
        </is>
      </c>
      <c r="B2" s="2" t="inlineStr">
        <is>
          <t>Nombre / Razón social</t>
        </is>
      </c>
      <c r="C2" s="2" t="inlineStr">
        <is>
          <t>Persona de contacto</t>
        </is>
      </c>
      <c r="D2" s="2" t="inlineStr">
        <is>
          <t>NIF/CIF</t>
        </is>
      </c>
      <c r="E2" s="2" t="inlineStr">
        <is>
          <t>Teléfono</t>
        </is>
      </c>
      <c r="F2" s="2" t="inlineStr">
        <is>
          <t>Correo electrónico</t>
        </is>
      </c>
      <c r="G2" s="2" t="inlineStr">
        <is>
          <t>Ciudad</t>
        </is>
      </c>
      <c r="H2" s="2" t="inlineStr">
        <is>
          <t>Provincia</t>
        </is>
      </c>
      <c r="I2" s="2" t="inlineStr">
        <is>
          <t>Fecha de alta</t>
        </is>
      </c>
      <c r="J2" s="2" t="inlineStr">
        <is>
          <t>Segmento</t>
        </is>
      </c>
      <c r="K2" s="2" t="inlineStr">
        <is>
          <t>Estado</t>
        </is>
      </c>
      <c r="L2" s="2" t="inlineStr">
        <is>
          <t>Límite de crédito (€)</t>
        </is>
      </c>
      <c r="M2" s="2" t="inlineStr">
        <is>
          <t>Total compras (€)</t>
        </is>
      </c>
      <c r="N2" s="2" t="inlineStr">
        <is>
          <t>Nº compras</t>
        </is>
      </c>
      <c r="O2" s="2" t="inlineStr">
        <is>
          <t>Última compra</t>
        </is>
      </c>
      <c r="P2" s="2" t="inlineStr">
        <is>
          <t>Observaciones</t>
        </is>
      </c>
    </row>
    <row r="3">
      <c r="A3" s="3" t="inlineStr">
        <is>
          <t>CLI-001</t>
        </is>
      </c>
      <c r="B3" s="4" t="inlineStr">
        <is>
          <t>Lucía Martín S.L.</t>
        </is>
      </c>
      <c r="C3" s="4" t="inlineStr">
        <is>
          <t>Lucía Martín</t>
        </is>
      </c>
      <c r="D3" s="3" t="inlineStr">
        <is>
          <t>B82461739</t>
        </is>
      </c>
      <c r="E3" s="3" t="inlineStr">
        <is>
          <t>912 458 721</t>
        </is>
      </c>
      <c r="F3" s="4" t="inlineStr">
        <is>
          <t>lucia.martin@ejemplo.es</t>
        </is>
      </c>
      <c r="G3" s="4" t="inlineStr">
        <is>
          <t>Madrid</t>
        </is>
      </c>
      <c r="H3" s="4" t="inlineStr">
        <is>
          <t>Madrid</t>
        </is>
      </c>
      <c r="I3" s="29" t="n">
        <v>46034</v>
      </c>
      <c r="J3" s="3" t="inlineStr">
        <is>
          <t>Empresa</t>
        </is>
      </c>
      <c r="K3" s="3" t="inlineStr">
        <is>
          <t>Activo</t>
        </is>
      </c>
      <c r="L3" s="30" t="n">
        <v>8000</v>
      </c>
      <c r="M3" s="31">
        <f>IF(A3="","",SUMIF('Compras'!$B$3:$B$102,A3,'Compras'!$J$3:$J$102))</f>
        <v/>
      </c>
      <c r="N3" s="8">
        <f>IF(A3="","",COUNTIF('Compras'!$B$3:$B$102,A3))</f>
        <v/>
      </c>
      <c r="O3" s="32">
        <f>IF(A3="","",IF(COUNTIF('Compras'!$B$3:$B$102,A3)=0,"",_xlfn.MAXIFS('Compras'!$C$3:$C$102,'Compras'!$B$3:$B$102,A3)))</f>
        <v/>
      </c>
      <c r="P3" s="4" t="inlineStr">
        <is>
          <t>Cliente estratégico.</t>
        </is>
      </c>
    </row>
    <row r="4">
      <c r="A4" s="3" t="inlineStr">
        <is>
          <t>CLI-002</t>
        </is>
      </c>
      <c r="B4" s="4" t="inlineStr">
        <is>
          <t>Martín López</t>
        </is>
      </c>
      <c r="C4" s="4" t="inlineStr">
        <is>
          <t>Martín López</t>
        </is>
      </c>
      <c r="D4" s="3" t="inlineStr">
        <is>
          <t>47291836M</t>
        </is>
      </c>
      <c r="E4" s="3" t="inlineStr">
        <is>
          <t>634 285 194</t>
        </is>
      </c>
      <c r="F4" s="4" t="inlineStr">
        <is>
          <t>martin.lopez@ejemplo.es</t>
        </is>
      </c>
      <c r="G4" s="4" t="inlineStr">
        <is>
          <t>Barcelona</t>
        </is>
      </c>
      <c r="H4" s="4" t="inlineStr">
        <is>
          <t>Barcelona</t>
        </is>
      </c>
      <c r="I4" s="29" t="n">
        <v>46040</v>
      </c>
      <c r="J4" s="3" t="inlineStr">
        <is>
          <t>Autónomo</t>
        </is>
      </c>
      <c r="K4" s="3" t="inlineStr">
        <is>
          <t>Activo</t>
        </is>
      </c>
      <c r="L4" s="30" t="n">
        <v>2500</v>
      </c>
      <c r="M4" s="33">
        <f>IF(A4="","",SUMIF('Compras'!$B$3:$B$102,A4,'Compras'!$J$3:$J$102))</f>
        <v/>
      </c>
      <c r="N4" s="11">
        <f>IF(A4="","",COUNTIF('Compras'!$B$3:$B$102,A4))</f>
        <v/>
      </c>
      <c r="O4" s="34">
        <f>IF(A4="","",IF(COUNTIF('Compras'!$B$3:$B$102,A4)=0,"",_xlfn.MAXIFS('Compras'!$C$3:$C$102,'Compras'!$B$3:$B$102,A4)))</f>
        <v/>
      </c>
      <c r="P4" s="4" t="inlineStr">
        <is>
          <t>Prefiere facturación digital.</t>
        </is>
      </c>
    </row>
    <row r="5">
      <c r="A5" s="3" t="inlineStr">
        <is>
          <t>CLI-003</t>
        </is>
      </c>
      <c r="B5" s="4" t="inlineStr">
        <is>
          <t>Sofía García</t>
        </is>
      </c>
      <c r="C5" s="4" t="inlineStr">
        <is>
          <t>Sofía García</t>
        </is>
      </c>
      <c r="D5" s="3" t="inlineStr">
        <is>
          <t>52836417S</t>
        </is>
      </c>
      <c r="E5" s="3" t="inlineStr">
        <is>
          <t>611 936 482</t>
        </is>
      </c>
      <c r="F5" s="4" t="inlineStr">
        <is>
          <t>sofia.garcia@ejemplo.es</t>
        </is>
      </c>
      <c r="G5" s="4" t="inlineStr">
        <is>
          <t>Valencia</t>
        </is>
      </c>
      <c r="H5" s="4" t="inlineStr">
        <is>
          <t>Valencia</t>
        </is>
      </c>
      <c r="I5" s="29" t="n">
        <v>46049</v>
      </c>
      <c r="J5" s="3" t="inlineStr">
        <is>
          <t>Particular</t>
        </is>
      </c>
      <c r="K5" s="3" t="inlineStr">
        <is>
          <t>Activo</t>
        </is>
      </c>
      <c r="L5" s="30" t="n">
        <v>1200</v>
      </c>
      <c r="M5" s="31">
        <f>IF(A5="","",SUMIF('Compras'!$B$3:$B$102,A5,'Compras'!$J$3:$J$102))</f>
        <v/>
      </c>
      <c r="N5" s="8">
        <f>IF(A5="","",COUNTIF('Compras'!$B$3:$B$102,A5))</f>
        <v/>
      </c>
      <c r="O5" s="32">
        <f>IF(A5="","",IF(COUNTIF('Compras'!$B$3:$B$102,A5)=0,"",_xlfn.MAXIFS('Compras'!$C$3:$C$102,'Compras'!$B$3:$B$102,A5)))</f>
        <v/>
      </c>
      <c r="P5" s="4" t="inlineStr">
        <is>
          <t>Contacto por correo electrónico.</t>
        </is>
      </c>
    </row>
    <row r="6">
      <c r="A6" s="3" t="inlineStr">
        <is>
          <t>CLI-004</t>
        </is>
      </c>
      <c r="B6" s="4" t="inlineStr">
        <is>
          <t>Hugo Navarro S.L.</t>
        </is>
      </c>
      <c r="C6" s="4" t="inlineStr">
        <is>
          <t>Hugo Navarro</t>
        </is>
      </c>
      <c r="D6" s="3" t="inlineStr">
        <is>
          <t>B19682745</t>
        </is>
      </c>
      <c r="E6" s="3" t="inlineStr">
        <is>
          <t>954 372 615</t>
        </is>
      </c>
      <c r="F6" s="4" t="inlineStr">
        <is>
          <t>hugo.navarro@ejemplo.es</t>
        </is>
      </c>
      <c r="G6" s="4" t="inlineStr">
        <is>
          <t>Sevilla</t>
        </is>
      </c>
      <c r="H6" s="4" t="inlineStr">
        <is>
          <t>Sevilla</t>
        </is>
      </c>
      <c r="I6" s="29" t="n">
        <v>46056</v>
      </c>
      <c r="J6" s="3" t="inlineStr">
        <is>
          <t>Empresa</t>
        </is>
      </c>
      <c r="K6" s="3" t="inlineStr">
        <is>
          <t>Activo</t>
        </is>
      </c>
      <c r="L6" s="30" t="n">
        <v>10000</v>
      </c>
      <c r="M6" s="33">
        <f>IF(A6="","",SUMIF('Compras'!$B$3:$B$102,A6,'Compras'!$J$3:$J$102))</f>
        <v/>
      </c>
      <c r="N6" s="11">
        <f>IF(A6="","",COUNTIF('Compras'!$B$3:$B$102,A6))</f>
        <v/>
      </c>
      <c r="O6" s="34">
        <f>IF(A6="","",IF(COUNTIF('Compras'!$B$3:$B$102,A6)=0,"",_xlfn.MAXIFS('Compras'!$C$3:$C$102,'Compras'!$B$3:$B$102,A6)))</f>
        <v/>
      </c>
      <c r="P6" s="4" t="inlineStr">
        <is>
          <t>Revisión trimestral de pedidos.</t>
        </is>
      </c>
    </row>
    <row r="7">
      <c r="A7" s="3" t="inlineStr">
        <is>
          <t>CLI-005</t>
        </is>
      </c>
      <c r="B7" s="4" t="inlineStr">
        <is>
          <t>Marta Ruiz</t>
        </is>
      </c>
      <c r="C7" s="4" t="inlineStr">
        <is>
          <t>Marta Ruiz</t>
        </is>
      </c>
      <c r="D7" s="3" t="inlineStr">
        <is>
          <t>74621938R</t>
        </is>
      </c>
      <c r="E7" s="3" t="inlineStr">
        <is>
          <t>676 418 205</t>
        </is>
      </c>
      <c r="F7" s="4" t="inlineStr">
        <is>
          <t>marta.ruiz@ejemplo.es</t>
        </is>
      </c>
      <c r="G7" s="4" t="inlineStr">
        <is>
          <t>Zaragoza</t>
        </is>
      </c>
      <c r="H7" s="4" t="inlineStr">
        <is>
          <t>Zaragoza</t>
        </is>
      </c>
      <c r="I7" s="29" t="n">
        <v>46064</v>
      </c>
      <c r="J7" s="3" t="inlineStr">
        <is>
          <t>Autónomo</t>
        </is>
      </c>
      <c r="K7" s="3" t="inlineStr">
        <is>
          <t>Inactivo</t>
        </is>
      </c>
      <c r="L7" s="30" t="n">
        <v>1800</v>
      </c>
      <c r="M7" s="31">
        <f>IF(A7="","",SUMIF('Compras'!$B$3:$B$102,A7,'Compras'!$J$3:$J$102))</f>
        <v/>
      </c>
      <c r="N7" s="8">
        <f>IF(A7="","",COUNTIF('Compras'!$B$3:$B$102,A7))</f>
        <v/>
      </c>
      <c r="O7" s="32">
        <f>IF(A7="","",IF(COUNTIF('Compras'!$B$3:$B$102,A7)=0,"",_xlfn.MAXIFS('Compras'!$C$3:$C$102,'Compras'!$B$3:$B$102,A7)))</f>
        <v/>
      </c>
      <c r="P7" s="4" t="inlineStr">
        <is>
          <t>Pendiente de reactivación comercial.</t>
        </is>
      </c>
    </row>
    <row r="8">
      <c r="A8" s="3" t="inlineStr">
        <is>
          <t>CLI-006</t>
        </is>
      </c>
      <c r="B8" s="4" t="inlineStr">
        <is>
          <t>Pablo Sánchez S.L.</t>
        </is>
      </c>
      <c r="C8" s="4" t="inlineStr">
        <is>
          <t>Pablo Sánchez</t>
        </is>
      </c>
      <c r="D8" s="3" t="inlineStr">
        <is>
          <t>B57394826</t>
        </is>
      </c>
      <c r="E8" s="3" t="inlineStr">
        <is>
          <t>622 704 318</t>
        </is>
      </c>
      <c r="F8" s="4" t="inlineStr">
        <is>
          <t>pablo.sanchez@ejemplo.es</t>
        </is>
      </c>
      <c r="G8" s="4" t="inlineStr">
        <is>
          <t>Málaga</t>
        </is>
      </c>
      <c r="H8" s="4" t="inlineStr">
        <is>
          <t>Málaga</t>
        </is>
      </c>
      <c r="I8" s="29" t="n">
        <v>46072</v>
      </c>
      <c r="J8" s="3" t="inlineStr">
        <is>
          <t>Empresa</t>
        </is>
      </c>
      <c r="K8" s="3" t="inlineStr">
        <is>
          <t>Activo</t>
        </is>
      </c>
      <c r="L8" s="30" t="n">
        <v>15000</v>
      </c>
      <c r="M8" s="33">
        <f>IF(A8="","",SUMIF('Compras'!$B$3:$B$102,A8,'Compras'!$J$3:$J$102))</f>
        <v/>
      </c>
      <c r="N8" s="11">
        <f>IF(A8="","",COUNTIF('Compras'!$B$3:$B$102,A8))</f>
        <v/>
      </c>
      <c r="O8" s="34">
        <f>IF(A8="","",IF(COUNTIF('Compras'!$B$3:$B$102,A8)=0,"",_xlfn.MAXIFS('Compras'!$C$3:$C$102,'Compras'!$B$3:$B$102,A8)))</f>
        <v/>
      </c>
      <c r="P8" s="4" t="inlineStr">
        <is>
          <t>Cuenta con condiciones negociadas.</t>
        </is>
      </c>
    </row>
    <row r="9">
      <c r="A9" s="3" t="inlineStr">
        <is>
          <t>CLI-007</t>
        </is>
      </c>
      <c r="B9" s="4" t="inlineStr">
        <is>
          <t>Carmen Torres</t>
        </is>
      </c>
      <c r="C9" s="4" t="inlineStr">
        <is>
          <t>Carmen Torres</t>
        </is>
      </c>
      <c r="D9" s="3" t="inlineStr">
        <is>
          <t>31857946C</t>
        </is>
      </c>
      <c r="E9" s="3" t="inlineStr">
        <is>
          <t>688 251 976</t>
        </is>
      </c>
      <c r="F9" s="4" t="inlineStr">
        <is>
          <t>carmen.torres@ejemplo.es</t>
        </is>
      </c>
      <c r="G9" s="4" t="inlineStr">
        <is>
          <t>Bilbao</t>
        </is>
      </c>
      <c r="H9" s="4" t="inlineStr">
        <is>
          <t>Bizkaia</t>
        </is>
      </c>
      <c r="I9" s="29" t="n">
        <v>46083</v>
      </c>
      <c r="J9" s="3" t="inlineStr">
        <is>
          <t>Particular</t>
        </is>
      </c>
      <c r="K9" s="3" t="inlineStr">
        <is>
          <t>Activo</t>
        </is>
      </c>
      <c r="L9" s="30" t="n">
        <v>900</v>
      </c>
      <c r="M9" s="31">
        <f>IF(A9="","",SUMIF('Compras'!$B$3:$B$102,A9,'Compras'!$J$3:$J$102))</f>
        <v/>
      </c>
      <c r="N9" s="8">
        <f>IF(A9="","",COUNTIF('Compras'!$B$3:$B$102,A9))</f>
        <v/>
      </c>
      <c r="O9" s="32">
        <f>IF(A9="","",IF(COUNTIF('Compras'!$B$3:$B$102,A9)=0,"",_xlfn.MAXIFS('Compras'!$C$3:$C$102,'Compras'!$B$3:$B$102,A9)))</f>
        <v/>
      </c>
      <c r="P9" s="4" t="inlineStr">
        <is>
          <t>Entrega en horario de tarde.</t>
        </is>
      </c>
    </row>
    <row r="10">
      <c r="A10" s="3" t="inlineStr">
        <is>
          <t>CLI-008</t>
        </is>
      </c>
      <c r="B10" s="4" t="inlineStr">
        <is>
          <t>Javier Molina</t>
        </is>
      </c>
      <c r="C10" s="4" t="inlineStr">
        <is>
          <t>Javier Molina</t>
        </is>
      </c>
      <c r="D10" s="3" t="inlineStr">
        <is>
          <t>49382715J</t>
        </is>
      </c>
      <c r="E10" s="3" t="inlineStr">
        <is>
          <t>699 384 521</t>
        </is>
      </c>
      <c r="F10" s="4" t="inlineStr">
        <is>
          <t>javier.molina@ejemplo.es</t>
        </is>
      </c>
      <c r="G10" s="4" t="inlineStr">
        <is>
          <t>Murcia</t>
        </is>
      </c>
      <c r="H10" s="4" t="inlineStr">
        <is>
          <t>Murcia</t>
        </is>
      </c>
      <c r="I10" s="29" t="n">
        <v>46091</v>
      </c>
      <c r="J10" s="3" t="inlineStr">
        <is>
          <t>Autónomo</t>
        </is>
      </c>
      <c r="K10" s="3" t="inlineStr">
        <is>
          <t>Activo</t>
        </is>
      </c>
      <c r="L10" s="30" t="n">
        <v>3000</v>
      </c>
      <c r="M10" s="33">
        <f>IF(A10="","",SUMIF('Compras'!$B$3:$B$102,A10,'Compras'!$J$3:$J$102))</f>
        <v/>
      </c>
      <c r="N10" s="11">
        <f>IF(A10="","",COUNTIF('Compras'!$B$3:$B$102,A10))</f>
        <v/>
      </c>
      <c r="O10" s="34">
        <f>IF(A10="","",IF(COUNTIF('Compras'!$B$3:$B$102,A10)=0,"",_xlfn.MAXIFS('Compras'!$C$3:$C$102,'Compras'!$B$3:$B$102,A10)))</f>
        <v/>
      </c>
      <c r="P10" s="4" t="inlineStr">
        <is>
          <t>Pago habitual con tarjeta.</t>
        </is>
      </c>
    </row>
    <row r="11">
      <c r="A11" s="3" t="inlineStr">
        <is>
          <t>CLI-009</t>
        </is>
      </c>
      <c r="B11" s="4" t="inlineStr">
        <is>
          <t>Laura Ortega S.L.</t>
        </is>
      </c>
      <c r="C11" s="4" t="inlineStr">
        <is>
          <t>Laura Ortega</t>
        </is>
      </c>
      <c r="D11" s="3" t="inlineStr">
        <is>
          <t>B68143592</t>
        </is>
      </c>
      <c r="E11" s="3" t="inlineStr">
        <is>
          <t>965 274 603</t>
        </is>
      </c>
      <c r="F11" s="4" t="inlineStr">
        <is>
          <t>laura.ortega@ejemplo.es</t>
        </is>
      </c>
      <c r="G11" s="4" t="inlineStr">
        <is>
          <t>Alicante</t>
        </is>
      </c>
      <c r="H11" s="4" t="inlineStr">
        <is>
          <t>Alicante</t>
        </is>
      </c>
      <c r="I11" s="29" t="n">
        <v>46103</v>
      </c>
      <c r="J11" s="3" t="inlineStr">
        <is>
          <t>Empresa</t>
        </is>
      </c>
      <c r="K11" s="3" t="inlineStr">
        <is>
          <t>Activo</t>
        </is>
      </c>
      <c r="L11" s="30" t="n">
        <v>7000</v>
      </c>
      <c r="M11" s="31">
        <f>IF(A11="","",SUMIF('Compras'!$B$3:$B$102,A11,'Compras'!$J$3:$J$102))</f>
        <v/>
      </c>
      <c r="N11" s="8">
        <f>IF(A11="","",COUNTIF('Compras'!$B$3:$B$102,A11))</f>
        <v/>
      </c>
      <c r="O11" s="32">
        <f>IF(A11="","",IF(COUNTIF('Compras'!$B$3:$B$102,A11)=0,"",_xlfn.MAXIFS('Compras'!$C$3:$C$102,'Compras'!$B$3:$B$102,A11)))</f>
        <v/>
      </c>
      <c r="P11" s="4" t="inlineStr">
        <is>
          <t>Solicita albarán firmado.</t>
        </is>
      </c>
    </row>
    <row r="12">
      <c r="A12" s="3" t="inlineStr">
        <is>
          <t>CLI-010</t>
        </is>
      </c>
      <c r="B12" s="4" t="inlineStr">
        <is>
          <t>Álvaro Pérez</t>
        </is>
      </c>
      <c r="C12" s="4" t="inlineStr">
        <is>
          <t>Álvaro Pérez</t>
        </is>
      </c>
      <c r="D12" s="3" t="inlineStr">
        <is>
          <t>28461937A</t>
        </is>
      </c>
      <c r="E12" s="3" t="inlineStr">
        <is>
          <t>958 613 420</t>
        </is>
      </c>
      <c r="F12" s="4" t="inlineStr">
        <is>
          <t>alvaro.perez@ejemplo.es</t>
        </is>
      </c>
      <c r="G12" s="4" t="inlineStr">
        <is>
          <t>Granada</t>
        </is>
      </c>
      <c r="H12" s="4" t="inlineStr">
        <is>
          <t>Granada</t>
        </is>
      </c>
      <c r="I12" s="29" t="n">
        <v>46119</v>
      </c>
      <c r="J12" s="3" t="inlineStr">
        <is>
          <t>Particular</t>
        </is>
      </c>
      <c r="K12" s="3" t="inlineStr">
        <is>
          <t>Activo</t>
        </is>
      </c>
      <c r="L12" s="30" t="n">
        <v>1500</v>
      </c>
      <c r="M12" s="33">
        <f>IF(A12="","",SUMIF('Compras'!$B$3:$B$102,A12,'Compras'!$J$3:$J$102))</f>
        <v/>
      </c>
      <c r="N12" s="11">
        <f>IF(A12="","",COUNTIF('Compras'!$B$3:$B$102,A12))</f>
        <v/>
      </c>
      <c r="O12" s="34">
        <f>IF(A12="","",IF(COUNTIF('Compras'!$B$3:$B$102,A12)=0,"",_xlfn.MAXIFS('Compras'!$C$3:$C$102,'Compras'!$B$3:$B$102,A12)))</f>
        <v/>
      </c>
      <c r="P12" s="4" t="inlineStr">
        <is>
          <t>Cliente de venta recurrente.</t>
        </is>
      </c>
    </row>
    <row r="13">
      <c r="A13" s="3" t="n"/>
      <c r="B13" s="4" t="n"/>
      <c r="C13" s="4" t="n"/>
      <c r="D13" s="3" t="n"/>
      <c r="E13" s="3" t="n"/>
      <c r="F13" s="4" t="n"/>
      <c r="G13" s="4" t="n"/>
      <c r="H13" s="4" t="n"/>
      <c r="I13" s="29" t="n"/>
      <c r="J13" s="3" t="n"/>
      <c r="K13" s="3" t="n"/>
      <c r="L13" s="30" t="n"/>
      <c r="M13" s="31">
        <f>IF(A13="","",SUMIF('Compras'!$B$3:$B$102,A13,'Compras'!$J$3:$J$102))</f>
        <v/>
      </c>
      <c r="N13" s="8">
        <f>IF(A13="","",COUNTIF('Compras'!$B$3:$B$102,A13))</f>
        <v/>
      </c>
      <c r="O13" s="32">
        <f>IF(A13="","",IF(COUNTIF('Compras'!$B$3:$B$102,A13)=0,"",_xlfn.MAXIFS('Compras'!$C$3:$C$102,'Compras'!$B$3:$B$102,A13)))</f>
        <v/>
      </c>
      <c r="P13" s="4" t="n"/>
    </row>
    <row r="14">
      <c r="A14" s="3" t="n"/>
      <c r="B14" s="4" t="n"/>
      <c r="C14" s="4" t="n"/>
      <c r="D14" s="3" t="n"/>
      <c r="E14" s="3" t="n"/>
      <c r="F14" s="4" t="n"/>
      <c r="G14" s="4" t="n"/>
      <c r="H14" s="4" t="n"/>
      <c r="I14" s="29" t="n"/>
      <c r="J14" s="3" t="n"/>
      <c r="K14" s="3" t="n"/>
      <c r="L14" s="30" t="n"/>
      <c r="M14" s="33">
        <f>IF(A14="","",SUMIF('Compras'!$B$3:$B$102,A14,'Compras'!$J$3:$J$102))</f>
        <v/>
      </c>
      <c r="N14" s="11">
        <f>IF(A14="","",COUNTIF('Compras'!$B$3:$B$102,A14))</f>
        <v/>
      </c>
      <c r="O14" s="34">
        <f>IF(A14="","",IF(COUNTIF('Compras'!$B$3:$B$102,A14)=0,"",_xlfn.MAXIFS('Compras'!$C$3:$C$102,'Compras'!$B$3:$B$102,A14)))</f>
        <v/>
      </c>
      <c r="P14" s="4" t="n"/>
    </row>
    <row r="15">
      <c r="A15" s="3" t="n"/>
      <c r="B15" s="4" t="n"/>
      <c r="C15" s="4" t="n"/>
      <c r="D15" s="3" t="n"/>
      <c r="E15" s="3" t="n"/>
      <c r="F15" s="4" t="n"/>
      <c r="G15" s="4" t="n"/>
      <c r="H15" s="4" t="n"/>
      <c r="I15" s="29" t="n"/>
      <c r="J15" s="3" t="n"/>
      <c r="K15" s="3" t="n"/>
      <c r="L15" s="30" t="n"/>
      <c r="M15" s="31">
        <f>IF(A15="","",SUMIF('Compras'!$B$3:$B$102,A15,'Compras'!$J$3:$J$102))</f>
        <v/>
      </c>
      <c r="N15" s="8">
        <f>IF(A15="","",COUNTIF('Compras'!$B$3:$B$102,A15))</f>
        <v/>
      </c>
      <c r="O15" s="32">
        <f>IF(A15="","",IF(COUNTIF('Compras'!$B$3:$B$102,A15)=0,"",_xlfn.MAXIFS('Compras'!$C$3:$C$102,'Compras'!$B$3:$B$102,A15)))</f>
        <v/>
      </c>
      <c r="P15" s="4" t="n"/>
    </row>
    <row r="16">
      <c r="A16" s="3" t="n"/>
      <c r="B16" s="4" t="n"/>
      <c r="C16" s="4" t="n"/>
      <c r="D16" s="3" t="n"/>
      <c r="E16" s="3" t="n"/>
      <c r="F16" s="4" t="n"/>
      <c r="G16" s="4" t="n"/>
      <c r="H16" s="4" t="n"/>
      <c r="I16" s="29" t="n"/>
      <c r="J16" s="3" t="n"/>
      <c r="K16" s="3" t="n"/>
      <c r="L16" s="30" t="n"/>
      <c r="M16" s="33">
        <f>IF(A16="","",SUMIF('Compras'!$B$3:$B$102,A16,'Compras'!$J$3:$J$102))</f>
        <v/>
      </c>
      <c r="N16" s="11">
        <f>IF(A16="","",COUNTIF('Compras'!$B$3:$B$102,A16))</f>
        <v/>
      </c>
      <c r="O16" s="34">
        <f>IF(A16="","",IF(COUNTIF('Compras'!$B$3:$B$102,A16)=0,"",_xlfn.MAXIFS('Compras'!$C$3:$C$102,'Compras'!$B$3:$B$102,A16)))</f>
        <v/>
      </c>
      <c r="P16" s="4" t="n"/>
    </row>
    <row r="17">
      <c r="A17" s="3" t="n"/>
      <c r="B17" s="4" t="n"/>
      <c r="C17" s="4" t="n"/>
      <c r="D17" s="3" t="n"/>
      <c r="E17" s="3" t="n"/>
      <c r="F17" s="4" t="n"/>
      <c r="G17" s="4" t="n"/>
      <c r="H17" s="4" t="n"/>
      <c r="I17" s="29" t="n"/>
      <c r="J17" s="3" t="n"/>
      <c r="K17" s="3" t="n"/>
      <c r="L17" s="30" t="n"/>
      <c r="M17" s="31">
        <f>IF(A17="","",SUMIF('Compras'!$B$3:$B$102,A17,'Compras'!$J$3:$J$102))</f>
        <v/>
      </c>
      <c r="N17" s="8">
        <f>IF(A17="","",COUNTIF('Compras'!$B$3:$B$102,A17))</f>
        <v/>
      </c>
      <c r="O17" s="32">
        <f>IF(A17="","",IF(COUNTIF('Compras'!$B$3:$B$102,A17)=0,"",_xlfn.MAXIFS('Compras'!$C$3:$C$102,'Compras'!$B$3:$B$102,A17)))</f>
        <v/>
      </c>
      <c r="P17" s="4" t="n"/>
    </row>
    <row r="18">
      <c r="A18" s="3" t="n"/>
      <c r="B18" s="4" t="n"/>
      <c r="C18" s="4" t="n"/>
      <c r="D18" s="3" t="n"/>
      <c r="E18" s="3" t="n"/>
      <c r="F18" s="4" t="n"/>
      <c r="G18" s="4" t="n"/>
      <c r="H18" s="4" t="n"/>
      <c r="I18" s="29" t="n"/>
      <c r="J18" s="3" t="n"/>
      <c r="K18" s="3" t="n"/>
      <c r="L18" s="30" t="n"/>
      <c r="M18" s="33">
        <f>IF(A18="","",SUMIF('Compras'!$B$3:$B$102,A18,'Compras'!$J$3:$J$102))</f>
        <v/>
      </c>
      <c r="N18" s="11">
        <f>IF(A18="","",COUNTIF('Compras'!$B$3:$B$102,A18))</f>
        <v/>
      </c>
      <c r="O18" s="34">
        <f>IF(A18="","",IF(COUNTIF('Compras'!$B$3:$B$102,A18)=0,"",_xlfn.MAXIFS('Compras'!$C$3:$C$102,'Compras'!$B$3:$B$102,A18)))</f>
        <v/>
      </c>
      <c r="P18" s="4" t="n"/>
    </row>
    <row r="19">
      <c r="A19" s="3" t="n"/>
      <c r="B19" s="4" t="n"/>
      <c r="C19" s="4" t="n"/>
      <c r="D19" s="3" t="n"/>
      <c r="E19" s="3" t="n"/>
      <c r="F19" s="4" t="n"/>
      <c r="G19" s="4" t="n"/>
      <c r="H19" s="4" t="n"/>
      <c r="I19" s="29" t="n"/>
      <c r="J19" s="3" t="n"/>
      <c r="K19" s="3" t="n"/>
      <c r="L19" s="30" t="n"/>
      <c r="M19" s="31">
        <f>IF(A19="","",SUMIF('Compras'!$B$3:$B$102,A19,'Compras'!$J$3:$J$102))</f>
        <v/>
      </c>
      <c r="N19" s="8">
        <f>IF(A19="","",COUNTIF('Compras'!$B$3:$B$102,A19))</f>
        <v/>
      </c>
      <c r="O19" s="32">
        <f>IF(A19="","",IF(COUNTIF('Compras'!$B$3:$B$102,A19)=0,"",_xlfn.MAXIFS('Compras'!$C$3:$C$102,'Compras'!$B$3:$B$102,A19)))</f>
        <v/>
      </c>
      <c r="P19" s="4" t="n"/>
    </row>
    <row r="20">
      <c r="A20" s="3" t="n"/>
      <c r="B20" s="4" t="n"/>
      <c r="C20" s="4" t="n"/>
      <c r="D20" s="3" t="n"/>
      <c r="E20" s="3" t="n"/>
      <c r="F20" s="4" t="n"/>
      <c r="G20" s="4" t="n"/>
      <c r="H20" s="4" t="n"/>
      <c r="I20" s="29" t="n"/>
      <c r="J20" s="3" t="n"/>
      <c r="K20" s="3" t="n"/>
      <c r="L20" s="30" t="n"/>
      <c r="M20" s="33">
        <f>IF(A20="","",SUMIF('Compras'!$B$3:$B$102,A20,'Compras'!$J$3:$J$102))</f>
        <v/>
      </c>
      <c r="N20" s="11">
        <f>IF(A20="","",COUNTIF('Compras'!$B$3:$B$102,A20))</f>
        <v/>
      </c>
      <c r="O20" s="34">
        <f>IF(A20="","",IF(COUNTIF('Compras'!$B$3:$B$102,A20)=0,"",_xlfn.MAXIFS('Compras'!$C$3:$C$102,'Compras'!$B$3:$B$102,A20)))</f>
        <v/>
      </c>
      <c r="P20" s="4" t="n"/>
    </row>
    <row r="21">
      <c r="A21" s="3" t="n"/>
      <c r="B21" s="4" t="n"/>
      <c r="C21" s="4" t="n"/>
      <c r="D21" s="3" t="n"/>
      <c r="E21" s="3" t="n"/>
      <c r="F21" s="4" t="n"/>
      <c r="G21" s="4" t="n"/>
      <c r="H21" s="4" t="n"/>
      <c r="I21" s="29" t="n"/>
      <c r="J21" s="3" t="n"/>
      <c r="K21" s="3" t="n"/>
      <c r="L21" s="30" t="n"/>
      <c r="M21" s="31">
        <f>IF(A21="","",SUMIF('Compras'!$B$3:$B$102,A21,'Compras'!$J$3:$J$102))</f>
        <v/>
      </c>
      <c r="N21" s="8">
        <f>IF(A21="","",COUNTIF('Compras'!$B$3:$B$102,A21))</f>
        <v/>
      </c>
      <c r="O21" s="32">
        <f>IF(A21="","",IF(COUNTIF('Compras'!$B$3:$B$102,A21)=0,"",_xlfn.MAXIFS('Compras'!$C$3:$C$102,'Compras'!$B$3:$B$102,A21)))</f>
        <v/>
      </c>
      <c r="P21" s="4" t="n"/>
    </row>
    <row r="22">
      <c r="A22" s="3" t="n"/>
      <c r="B22" s="4" t="n"/>
      <c r="C22" s="4" t="n"/>
      <c r="D22" s="3" t="n"/>
      <c r="E22" s="3" t="n"/>
      <c r="F22" s="4" t="n"/>
      <c r="G22" s="4" t="n"/>
      <c r="H22" s="4" t="n"/>
      <c r="I22" s="29" t="n"/>
      <c r="J22" s="3" t="n"/>
      <c r="K22" s="3" t="n"/>
      <c r="L22" s="30" t="n"/>
      <c r="M22" s="33">
        <f>IF(A22="","",SUMIF('Compras'!$B$3:$B$102,A22,'Compras'!$J$3:$J$102))</f>
        <v/>
      </c>
      <c r="N22" s="11">
        <f>IF(A22="","",COUNTIF('Compras'!$B$3:$B$102,A22))</f>
        <v/>
      </c>
      <c r="O22" s="34">
        <f>IF(A22="","",IF(COUNTIF('Compras'!$B$3:$B$102,A22)=0,"",_xlfn.MAXIFS('Compras'!$C$3:$C$102,'Compras'!$B$3:$B$102,A22)))</f>
        <v/>
      </c>
      <c r="P22" s="4" t="n"/>
    </row>
    <row r="23">
      <c r="A23" s="3" t="n"/>
      <c r="B23" s="4" t="n"/>
      <c r="C23" s="4" t="n"/>
      <c r="D23" s="3" t="n"/>
      <c r="E23" s="3" t="n"/>
      <c r="F23" s="4" t="n"/>
      <c r="G23" s="4" t="n"/>
      <c r="H23" s="4" t="n"/>
      <c r="I23" s="29" t="n"/>
      <c r="J23" s="3" t="n"/>
      <c r="K23" s="3" t="n"/>
      <c r="L23" s="30" t="n"/>
      <c r="M23" s="31">
        <f>IF(A23="","",SUMIF('Compras'!$B$3:$B$102,A23,'Compras'!$J$3:$J$102))</f>
        <v/>
      </c>
      <c r="N23" s="8">
        <f>IF(A23="","",COUNTIF('Compras'!$B$3:$B$102,A23))</f>
        <v/>
      </c>
      <c r="O23" s="32">
        <f>IF(A23="","",IF(COUNTIF('Compras'!$B$3:$B$102,A23)=0,"",_xlfn.MAXIFS('Compras'!$C$3:$C$102,'Compras'!$B$3:$B$102,A23)))</f>
        <v/>
      </c>
      <c r="P23" s="4" t="n"/>
    </row>
    <row r="24">
      <c r="A24" s="3" t="n"/>
      <c r="B24" s="4" t="n"/>
      <c r="C24" s="4" t="n"/>
      <c r="D24" s="3" t="n"/>
      <c r="E24" s="3" t="n"/>
      <c r="F24" s="4" t="n"/>
      <c r="G24" s="4" t="n"/>
      <c r="H24" s="4" t="n"/>
      <c r="I24" s="29" t="n"/>
      <c r="J24" s="3" t="n"/>
      <c r="K24" s="3" t="n"/>
      <c r="L24" s="30" t="n"/>
      <c r="M24" s="33">
        <f>IF(A24="","",SUMIF('Compras'!$B$3:$B$102,A24,'Compras'!$J$3:$J$102))</f>
        <v/>
      </c>
      <c r="N24" s="11">
        <f>IF(A24="","",COUNTIF('Compras'!$B$3:$B$102,A24))</f>
        <v/>
      </c>
      <c r="O24" s="34">
        <f>IF(A24="","",IF(COUNTIF('Compras'!$B$3:$B$102,A24)=0,"",_xlfn.MAXIFS('Compras'!$C$3:$C$102,'Compras'!$B$3:$B$102,A24)))</f>
        <v/>
      </c>
      <c r="P24" s="4" t="n"/>
    </row>
    <row r="25">
      <c r="A25" s="3" t="n"/>
      <c r="B25" s="4" t="n"/>
      <c r="C25" s="4" t="n"/>
      <c r="D25" s="3" t="n"/>
      <c r="E25" s="3" t="n"/>
      <c r="F25" s="4" t="n"/>
      <c r="G25" s="4" t="n"/>
      <c r="H25" s="4" t="n"/>
      <c r="I25" s="29" t="n"/>
      <c r="J25" s="3" t="n"/>
      <c r="K25" s="3" t="n"/>
      <c r="L25" s="30" t="n"/>
      <c r="M25" s="31">
        <f>IF(A25="","",SUMIF('Compras'!$B$3:$B$102,A25,'Compras'!$J$3:$J$102))</f>
        <v/>
      </c>
      <c r="N25" s="8">
        <f>IF(A25="","",COUNTIF('Compras'!$B$3:$B$102,A25))</f>
        <v/>
      </c>
      <c r="O25" s="32">
        <f>IF(A25="","",IF(COUNTIF('Compras'!$B$3:$B$102,A25)=0,"",_xlfn.MAXIFS('Compras'!$C$3:$C$102,'Compras'!$B$3:$B$102,A25)))</f>
        <v/>
      </c>
      <c r="P25" s="4" t="n"/>
    </row>
    <row r="26">
      <c r="A26" s="3" t="n"/>
      <c r="B26" s="4" t="n"/>
      <c r="C26" s="4" t="n"/>
      <c r="D26" s="3" t="n"/>
      <c r="E26" s="3" t="n"/>
      <c r="F26" s="4" t="n"/>
      <c r="G26" s="4" t="n"/>
      <c r="H26" s="4" t="n"/>
      <c r="I26" s="29" t="n"/>
      <c r="J26" s="3" t="n"/>
      <c r="K26" s="3" t="n"/>
      <c r="L26" s="30" t="n"/>
      <c r="M26" s="33">
        <f>IF(A26="","",SUMIF('Compras'!$B$3:$B$102,A26,'Compras'!$J$3:$J$102))</f>
        <v/>
      </c>
      <c r="N26" s="11">
        <f>IF(A26="","",COUNTIF('Compras'!$B$3:$B$102,A26))</f>
        <v/>
      </c>
      <c r="O26" s="34">
        <f>IF(A26="","",IF(COUNTIF('Compras'!$B$3:$B$102,A26)=0,"",_xlfn.MAXIFS('Compras'!$C$3:$C$102,'Compras'!$B$3:$B$102,A26)))</f>
        <v/>
      </c>
      <c r="P26" s="4" t="n"/>
    </row>
    <row r="27">
      <c r="A27" s="3" t="n"/>
      <c r="B27" s="4" t="n"/>
      <c r="C27" s="4" t="n"/>
      <c r="D27" s="3" t="n"/>
      <c r="E27" s="3" t="n"/>
      <c r="F27" s="4" t="n"/>
      <c r="G27" s="4" t="n"/>
      <c r="H27" s="4" t="n"/>
      <c r="I27" s="29" t="n"/>
      <c r="J27" s="3" t="n"/>
      <c r="K27" s="3" t="n"/>
      <c r="L27" s="30" t="n"/>
      <c r="M27" s="31">
        <f>IF(A27="","",SUMIF('Compras'!$B$3:$B$102,A27,'Compras'!$J$3:$J$102))</f>
        <v/>
      </c>
      <c r="N27" s="8">
        <f>IF(A27="","",COUNTIF('Compras'!$B$3:$B$102,A27))</f>
        <v/>
      </c>
      <c r="O27" s="32">
        <f>IF(A27="","",IF(COUNTIF('Compras'!$B$3:$B$102,A27)=0,"",_xlfn.MAXIFS('Compras'!$C$3:$C$102,'Compras'!$B$3:$B$102,A27)))</f>
        <v/>
      </c>
      <c r="P27" s="4" t="n"/>
    </row>
    <row r="28">
      <c r="A28" s="3" t="n"/>
      <c r="B28" s="4" t="n"/>
      <c r="C28" s="4" t="n"/>
      <c r="D28" s="3" t="n"/>
      <c r="E28" s="3" t="n"/>
      <c r="F28" s="4" t="n"/>
      <c r="G28" s="4" t="n"/>
      <c r="H28" s="4" t="n"/>
      <c r="I28" s="29" t="n"/>
      <c r="J28" s="3" t="n"/>
      <c r="K28" s="3" t="n"/>
      <c r="L28" s="30" t="n"/>
      <c r="M28" s="33">
        <f>IF(A28="","",SUMIF('Compras'!$B$3:$B$102,A28,'Compras'!$J$3:$J$102))</f>
        <v/>
      </c>
      <c r="N28" s="11">
        <f>IF(A28="","",COUNTIF('Compras'!$B$3:$B$102,A28))</f>
        <v/>
      </c>
      <c r="O28" s="34">
        <f>IF(A28="","",IF(COUNTIF('Compras'!$B$3:$B$102,A28)=0,"",_xlfn.MAXIFS('Compras'!$C$3:$C$102,'Compras'!$B$3:$B$102,A28)))</f>
        <v/>
      </c>
      <c r="P28" s="4" t="n"/>
    </row>
    <row r="29">
      <c r="A29" s="3" t="n"/>
      <c r="B29" s="4" t="n"/>
      <c r="C29" s="4" t="n"/>
      <c r="D29" s="3" t="n"/>
      <c r="E29" s="3" t="n"/>
      <c r="F29" s="4" t="n"/>
      <c r="G29" s="4" t="n"/>
      <c r="H29" s="4" t="n"/>
      <c r="I29" s="29" t="n"/>
      <c r="J29" s="3" t="n"/>
      <c r="K29" s="3" t="n"/>
      <c r="L29" s="30" t="n"/>
      <c r="M29" s="31">
        <f>IF(A29="","",SUMIF('Compras'!$B$3:$B$102,A29,'Compras'!$J$3:$J$102))</f>
        <v/>
      </c>
      <c r="N29" s="8">
        <f>IF(A29="","",COUNTIF('Compras'!$B$3:$B$102,A29))</f>
        <v/>
      </c>
      <c r="O29" s="32">
        <f>IF(A29="","",IF(COUNTIF('Compras'!$B$3:$B$102,A29)=0,"",_xlfn.MAXIFS('Compras'!$C$3:$C$102,'Compras'!$B$3:$B$102,A29)))</f>
        <v/>
      </c>
      <c r="P29" s="4" t="n"/>
    </row>
    <row r="30">
      <c r="A30" s="3" t="n"/>
      <c r="B30" s="4" t="n"/>
      <c r="C30" s="4" t="n"/>
      <c r="D30" s="3" t="n"/>
      <c r="E30" s="3" t="n"/>
      <c r="F30" s="4" t="n"/>
      <c r="G30" s="4" t="n"/>
      <c r="H30" s="4" t="n"/>
      <c r="I30" s="29" t="n"/>
      <c r="J30" s="3" t="n"/>
      <c r="K30" s="3" t="n"/>
      <c r="L30" s="30" t="n"/>
      <c r="M30" s="33">
        <f>IF(A30="","",SUMIF('Compras'!$B$3:$B$102,A30,'Compras'!$J$3:$J$102))</f>
        <v/>
      </c>
      <c r="N30" s="11">
        <f>IF(A30="","",COUNTIF('Compras'!$B$3:$B$102,A30))</f>
        <v/>
      </c>
      <c r="O30" s="34">
        <f>IF(A30="","",IF(COUNTIF('Compras'!$B$3:$B$102,A30)=0,"",_xlfn.MAXIFS('Compras'!$C$3:$C$102,'Compras'!$B$3:$B$102,A30)))</f>
        <v/>
      </c>
      <c r="P30" s="4" t="n"/>
    </row>
    <row r="31">
      <c r="A31" s="3" t="n"/>
      <c r="B31" s="4" t="n"/>
      <c r="C31" s="4" t="n"/>
      <c r="D31" s="3" t="n"/>
      <c r="E31" s="3" t="n"/>
      <c r="F31" s="4" t="n"/>
      <c r="G31" s="4" t="n"/>
      <c r="H31" s="4" t="n"/>
      <c r="I31" s="29" t="n"/>
      <c r="J31" s="3" t="n"/>
      <c r="K31" s="3" t="n"/>
      <c r="L31" s="30" t="n"/>
      <c r="M31" s="31">
        <f>IF(A31="","",SUMIF('Compras'!$B$3:$B$102,A31,'Compras'!$J$3:$J$102))</f>
        <v/>
      </c>
      <c r="N31" s="8">
        <f>IF(A31="","",COUNTIF('Compras'!$B$3:$B$102,A31))</f>
        <v/>
      </c>
      <c r="O31" s="32">
        <f>IF(A31="","",IF(COUNTIF('Compras'!$B$3:$B$102,A31)=0,"",_xlfn.MAXIFS('Compras'!$C$3:$C$102,'Compras'!$B$3:$B$102,A31)))</f>
        <v/>
      </c>
      <c r="P31" s="4" t="n"/>
    </row>
    <row r="32">
      <c r="A32" s="3" t="n"/>
      <c r="B32" s="4" t="n"/>
      <c r="C32" s="4" t="n"/>
      <c r="D32" s="3" t="n"/>
      <c r="E32" s="3" t="n"/>
      <c r="F32" s="4" t="n"/>
      <c r="G32" s="4" t="n"/>
      <c r="H32" s="4" t="n"/>
      <c r="I32" s="29" t="n"/>
      <c r="J32" s="3" t="n"/>
      <c r="K32" s="3" t="n"/>
      <c r="L32" s="30" t="n"/>
      <c r="M32" s="33">
        <f>IF(A32="","",SUMIF('Compras'!$B$3:$B$102,A32,'Compras'!$J$3:$J$102))</f>
        <v/>
      </c>
      <c r="N32" s="11">
        <f>IF(A32="","",COUNTIF('Compras'!$B$3:$B$102,A32))</f>
        <v/>
      </c>
      <c r="O32" s="34">
        <f>IF(A32="","",IF(COUNTIF('Compras'!$B$3:$B$102,A32)=0,"",_xlfn.MAXIFS('Compras'!$C$3:$C$102,'Compras'!$B$3:$B$102,A32)))</f>
        <v/>
      </c>
      <c r="P32" s="4" t="n"/>
    </row>
    <row r="33">
      <c r="A33" s="3" t="n"/>
      <c r="B33" s="4" t="n"/>
      <c r="C33" s="4" t="n"/>
      <c r="D33" s="3" t="n"/>
      <c r="E33" s="3" t="n"/>
      <c r="F33" s="4" t="n"/>
      <c r="G33" s="4" t="n"/>
      <c r="H33" s="4" t="n"/>
      <c r="I33" s="29" t="n"/>
      <c r="J33" s="3" t="n"/>
      <c r="K33" s="3" t="n"/>
      <c r="L33" s="30" t="n"/>
      <c r="M33" s="31">
        <f>IF(A33="","",SUMIF('Compras'!$B$3:$B$102,A33,'Compras'!$J$3:$J$102))</f>
        <v/>
      </c>
      <c r="N33" s="8">
        <f>IF(A33="","",COUNTIF('Compras'!$B$3:$B$102,A33))</f>
        <v/>
      </c>
      <c r="O33" s="32">
        <f>IF(A33="","",IF(COUNTIF('Compras'!$B$3:$B$102,A33)=0,"",_xlfn.MAXIFS('Compras'!$C$3:$C$102,'Compras'!$B$3:$B$102,A33)))</f>
        <v/>
      </c>
      <c r="P33" s="4" t="n"/>
    </row>
    <row r="34">
      <c r="A34" s="3" t="n"/>
      <c r="B34" s="4" t="n"/>
      <c r="C34" s="4" t="n"/>
      <c r="D34" s="3" t="n"/>
      <c r="E34" s="3" t="n"/>
      <c r="F34" s="4" t="n"/>
      <c r="G34" s="4" t="n"/>
      <c r="H34" s="4" t="n"/>
      <c r="I34" s="29" t="n"/>
      <c r="J34" s="3" t="n"/>
      <c r="K34" s="3" t="n"/>
      <c r="L34" s="30" t="n"/>
      <c r="M34" s="33">
        <f>IF(A34="","",SUMIF('Compras'!$B$3:$B$102,A34,'Compras'!$J$3:$J$102))</f>
        <v/>
      </c>
      <c r="N34" s="11">
        <f>IF(A34="","",COUNTIF('Compras'!$B$3:$B$102,A34))</f>
        <v/>
      </c>
      <c r="O34" s="34">
        <f>IF(A34="","",IF(COUNTIF('Compras'!$B$3:$B$102,A34)=0,"",_xlfn.MAXIFS('Compras'!$C$3:$C$102,'Compras'!$B$3:$B$102,A34)))</f>
        <v/>
      </c>
      <c r="P34" s="4" t="n"/>
    </row>
    <row r="35">
      <c r="A35" s="3" t="n"/>
      <c r="B35" s="4" t="n"/>
      <c r="C35" s="4" t="n"/>
      <c r="D35" s="3" t="n"/>
      <c r="E35" s="3" t="n"/>
      <c r="F35" s="4" t="n"/>
      <c r="G35" s="4" t="n"/>
      <c r="H35" s="4" t="n"/>
      <c r="I35" s="29" t="n"/>
      <c r="J35" s="3" t="n"/>
      <c r="K35" s="3" t="n"/>
      <c r="L35" s="30" t="n"/>
      <c r="M35" s="31">
        <f>IF(A35="","",SUMIF('Compras'!$B$3:$B$102,A35,'Compras'!$J$3:$J$102))</f>
        <v/>
      </c>
      <c r="N35" s="8">
        <f>IF(A35="","",COUNTIF('Compras'!$B$3:$B$102,A35))</f>
        <v/>
      </c>
      <c r="O35" s="32">
        <f>IF(A35="","",IF(COUNTIF('Compras'!$B$3:$B$102,A35)=0,"",_xlfn.MAXIFS('Compras'!$C$3:$C$102,'Compras'!$B$3:$B$102,A35)))</f>
        <v/>
      </c>
      <c r="P35" s="4" t="n"/>
    </row>
    <row r="36">
      <c r="A36" s="3" t="n"/>
      <c r="B36" s="4" t="n"/>
      <c r="C36" s="4" t="n"/>
      <c r="D36" s="3" t="n"/>
      <c r="E36" s="3" t="n"/>
      <c r="F36" s="4" t="n"/>
      <c r="G36" s="4" t="n"/>
      <c r="H36" s="4" t="n"/>
      <c r="I36" s="29" t="n"/>
      <c r="J36" s="3" t="n"/>
      <c r="K36" s="3" t="n"/>
      <c r="L36" s="30" t="n"/>
      <c r="M36" s="33">
        <f>IF(A36="","",SUMIF('Compras'!$B$3:$B$102,A36,'Compras'!$J$3:$J$102))</f>
        <v/>
      </c>
      <c r="N36" s="11">
        <f>IF(A36="","",COUNTIF('Compras'!$B$3:$B$102,A36))</f>
        <v/>
      </c>
      <c r="O36" s="34">
        <f>IF(A36="","",IF(COUNTIF('Compras'!$B$3:$B$102,A36)=0,"",_xlfn.MAXIFS('Compras'!$C$3:$C$102,'Compras'!$B$3:$B$102,A36)))</f>
        <v/>
      </c>
      <c r="P36" s="4" t="n"/>
    </row>
    <row r="37">
      <c r="A37" s="3" t="n"/>
      <c r="B37" s="4" t="n"/>
      <c r="C37" s="4" t="n"/>
      <c r="D37" s="3" t="n"/>
      <c r="E37" s="3" t="n"/>
      <c r="F37" s="4" t="n"/>
      <c r="G37" s="4" t="n"/>
      <c r="H37" s="4" t="n"/>
      <c r="I37" s="29" t="n"/>
      <c r="J37" s="3" t="n"/>
      <c r="K37" s="3" t="n"/>
      <c r="L37" s="30" t="n"/>
      <c r="M37" s="31">
        <f>IF(A37="","",SUMIF('Compras'!$B$3:$B$102,A37,'Compras'!$J$3:$J$102))</f>
        <v/>
      </c>
      <c r="N37" s="8">
        <f>IF(A37="","",COUNTIF('Compras'!$B$3:$B$102,A37))</f>
        <v/>
      </c>
      <c r="O37" s="32">
        <f>IF(A37="","",IF(COUNTIF('Compras'!$B$3:$B$102,A37)=0,"",_xlfn.MAXIFS('Compras'!$C$3:$C$102,'Compras'!$B$3:$B$102,A37)))</f>
        <v/>
      </c>
      <c r="P37" s="4" t="n"/>
    </row>
    <row r="38">
      <c r="A38" s="3" t="n"/>
      <c r="B38" s="4" t="n"/>
      <c r="C38" s="4" t="n"/>
      <c r="D38" s="3" t="n"/>
      <c r="E38" s="3" t="n"/>
      <c r="F38" s="4" t="n"/>
      <c r="G38" s="4" t="n"/>
      <c r="H38" s="4" t="n"/>
      <c r="I38" s="29" t="n"/>
      <c r="J38" s="3" t="n"/>
      <c r="K38" s="3" t="n"/>
      <c r="L38" s="30" t="n"/>
      <c r="M38" s="33">
        <f>IF(A38="","",SUMIF('Compras'!$B$3:$B$102,A38,'Compras'!$J$3:$J$102))</f>
        <v/>
      </c>
      <c r="N38" s="11">
        <f>IF(A38="","",COUNTIF('Compras'!$B$3:$B$102,A38))</f>
        <v/>
      </c>
      <c r="O38" s="34">
        <f>IF(A38="","",IF(COUNTIF('Compras'!$B$3:$B$102,A38)=0,"",_xlfn.MAXIFS('Compras'!$C$3:$C$102,'Compras'!$B$3:$B$102,A38)))</f>
        <v/>
      </c>
      <c r="P38" s="4" t="n"/>
    </row>
    <row r="39">
      <c r="A39" s="3" t="n"/>
      <c r="B39" s="4" t="n"/>
      <c r="C39" s="4" t="n"/>
      <c r="D39" s="3" t="n"/>
      <c r="E39" s="3" t="n"/>
      <c r="F39" s="4" t="n"/>
      <c r="G39" s="4" t="n"/>
      <c r="H39" s="4" t="n"/>
      <c r="I39" s="29" t="n"/>
      <c r="J39" s="3" t="n"/>
      <c r="K39" s="3" t="n"/>
      <c r="L39" s="30" t="n"/>
      <c r="M39" s="31">
        <f>IF(A39="","",SUMIF('Compras'!$B$3:$B$102,A39,'Compras'!$J$3:$J$102))</f>
        <v/>
      </c>
      <c r="N39" s="8">
        <f>IF(A39="","",COUNTIF('Compras'!$B$3:$B$102,A39))</f>
        <v/>
      </c>
      <c r="O39" s="32">
        <f>IF(A39="","",IF(COUNTIF('Compras'!$B$3:$B$102,A39)=0,"",_xlfn.MAXIFS('Compras'!$C$3:$C$102,'Compras'!$B$3:$B$102,A39)))</f>
        <v/>
      </c>
      <c r="P39" s="4" t="n"/>
    </row>
    <row r="40">
      <c r="A40" s="3" t="n"/>
      <c r="B40" s="4" t="n"/>
      <c r="C40" s="4" t="n"/>
      <c r="D40" s="3" t="n"/>
      <c r="E40" s="3" t="n"/>
      <c r="F40" s="4" t="n"/>
      <c r="G40" s="4" t="n"/>
      <c r="H40" s="4" t="n"/>
      <c r="I40" s="29" t="n"/>
      <c r="J40" s="3" t="n"/>
      <c r="K40" s="3" t="n"/>
      <c r="L40" s="30" t="n"/>
      <c r="M40" s="33">
        <f>IF(A40="","",SUMIF('Compras'!$B$3:$B$102,A40,'Compras'!$J$3:$J$102))</f>
        <v/>
      </c>
      <c r="N40" s="11">
        <f>IF(A40="","",COUNTIF('Compras'!$B$3:$B$102,A40))</f>
        <v/>
      </c>
      <c r="O40" s="34">
        <f>IF(A40="","",IF(COUNTIF('Compras'!$B$3:$B$102,A40)=0,"",_xlfn.MAXIFS('Compras'!$C$3:$C$102,'Compras'!$B$3:$B$102,A40)))</f>
        <v/>
      </c>
      <c r="P40" s="4" t="n"/>
    </row>
    <row r="41">
      <c r="A41" s="3" t="n"/>
      <c r="B41" s="4" t="n"/>
      <c r="C41" s="4" t="n"/>
      <c r="D41" s="3" t="n"/>
      <c r="E41" s="3" t="n"/>
      <c r="F41" s="4" t="n"/>
      <c r="G41" s="4" t="n"/>
      <c r="H41" s="4" t="n"/>
      <c r="I41" s="29" t="n"/>
      <c r="J41" s="3" t="n"/>
      <c r="K41" s="3" t="n"/>
      <c r="L41" s="30" t="n"/>
      <c r="M41" s="31">
        <f>IF(A41="","",SUMIF('Compras'!$B$3:$B$102,A41,'Compras'!$J$3:$J$102))</f>
        <v/>
      </c>
      <c r="N41" s="8">
        <f>IF(A41="","",COUNTIF('Compras'!$B$3:$B$102,A41))</f>
        <v/>
      </c>
      <c r="O41" s="32">
        <f>IF(A41="","",IF(COUNTIF('Compras'!$B$3:$B$102,A41)=0,"",_xlfn.MAXIFS('Compras'!$C$3:$C$102,'Compras'!$B$3:$B$102,A41)))</f>
        <v/>
      </c>
      <c r="P41" s="4" t="n"/>
    </row>
    <row r="42">
      <c r="A42" s="3" t="n"/>
      <c r="B42" s="4" t="n"/>
      <c r="C42" s="4" t="n"/>
      <c r="D42" s="3" t="n"/>
      <c r="E42" s="3" t="n"/>
      <c r="F42" s="4" t="n"/>
      <c r="G42" s="4" t="n"/>
      <c r="H42" s="4" t="n"/>
      <c r="I42" s="29" t="n"/>
      <c r="J42" s="3" t="n"/>
      <c r="K42" s="3" t="n"/>
      <c r="L42" s="30" t="n"/>
      <c r="M42" s="33">
        <f>IF(A42="","",SUMIF('Compras'!$B$3:$B$102,A42,'Compras'!$J$3:$J$102))</f>
        <v/>
      </c>
      <c r="N42" s="11">
        <f>IF(A42="","",COUNTIF('Compras'!$B$3:$B$102,A42))</f>
        <v/>
      </c>
      <c r="O42" s="34">
        <f>IF(A42="","",IF(COUNTIF('Compras'!$B$3:$B$102,A42)=0,"",_xlfn.MAXIFS('Compras'!$C$3:$C$102,'Compras'!$B$3:$B$102,A42)))</f>
        <v/>
      </c>
      <c r="P42" s="4" t="n"/>
    </row>
    <row r="43">
      <c r="A43" s="3" t="n"/>
      <c r="B43" s="4" t="n"/>
      <c r="C43" s="4" t="n"/>
      <c r="D43" s="3" t="n"/>
      <c r="E43" s="3" t="n"/>
      <c r="F43" s="4" t="n"/>
      <c r="G43" s="4" t="n"/>
      <c r="H43" s="4" t="n"/>
      <c r="I43" s="29" t="n"/>
      <c r="J43" s="3" t="n"/>
      <c r="K43" s="3" t="n"/>
      <c r="L43" s="30" t="n"/>
      <c r="M43" s="31">
        <f>IF(A43="","",SUMIF('Compras'!$B$3:$B$102,A43,'Compras'!$J$3:$J$102))</f>
        <v/>
      </c>
      <c r="N43" s="8">
        <f>IF(A43="","",COUNTIF('Compras'!$B$3:$B$102,A43))</f>
        <v/>
      </c>
      <c r="O43" s="32">
        <f>IF(A43="","",IF(COUNTIF('Compras'!$B$3:$B$102,A43)=0,"",_xlfn.MAXIFS('Compras'!$C$3:$C$102,'Compras'!$B$3:$B$102,A43)))</f>
        <v/>
      </c>
      <c r="P43" s="4" t="n"/>
    </row>
    <row r="44">
      <c r="A44" s="3" t="n"/>
      <c r="B44" s="4" t="n"/>
      <c r="C44" s="4" t="n"/>
      <c r="D44" s="3" t="n"/>
      <c r="E44" s="3" t="n"/>
      <c r="F44" s="4" t="n"/>
      <c r="G44" s="4" t="n"/>
      <c r="H44" s="4" t="n"/>
      <c r="I44" s="29" t="n"/>
      <c r="J44" s="3" t="n"/>
      <c r="K44" s="3" t="n"/>
      <c r="L44" s="30" t="n"/>
      <c r="M44" s="33">
        <f>IF(A44="","",SUMIF('Compras'!$B$3:$B$102,A44,'Compras'!$J$3:$J$102))</f>
        <v/>
      </c>
      <c r="N44" s="11">
        <f>IF(A44="","",COUNTIF('Compras'!$B$3:$B$102,A44))</f>
        <v/>
      </c>
      <c r="O44" s="34">
        <f>IF(A44="","",IF(COUNTIF('Compras'!$B$3:$B$102,A44)=0,"",_xlfn.MAXIFS('Compras'!$C$3:$C$102,'Compras'!$B$3:$B$102,A44)))</f>
        <v/>
      </c>
      <c r="P44" s="4" t="n"/>
    </row>
    <row r="45">
      <c r="A45" s="3" t="n"/>
      <c r="B45" s="4" t="n"/>
      <c r="C45" s="4" t="n"/>
      <c r="D45" s="3" t="n"/>
      <c r="E45" s="3" t="n"/>
      <c r="F45" s="4" t="n"/>
      <c r="G45" s="4" t="n"/>
      <c r="H45" s="4" t="n"/>
      <c r="I45" s="29" t="n"/>
      <c r="J45" s="3" t="n"/>
      <c r="K45" s="3" t="n"/>
      <c r="L45" s="30" t="n"/>
      <c r="M45" s="31">
        <f>IF(A45="","",SUMIF('Compras'!$B$3:$B$102,A45,'Compras'!$J$3:$J$102))</f>
        <v/>
      </c>
      <c r="N45" s="8">
        <f>IF(A45="","",COUNTIF('Compras'!$B$3:$B$102,A45))</f>
        <v/>
      </c>
      <c r="O45" s="32">
        <f>IF(A45="","",IF(COUNTIF('Compras'!$B$3:$B$102,A45)=0,"",_xlfn.MAXIFS('Compras'!$C$3:$C$102,'Compras'!$B$3:$B$102,A45)))</f>
        <v/>
      </c>
      <c r="P45" s="4" t="n"/>
    </row>
    <row r="46">
      <c r="A46" s="3" t="n"/>
      <c r="B46" s="4" t="n"/>
      <c r="C46" s="4" t="n"/>
      <c r="D46" s="3" t="n"/>
      <c r="E46" s="3" t="n"/>
      <c r="F46" s="4" t="n"/>
      <c r="G46" s="4" t="n"/>
      <c r="H46" s="4" t="n"/>
      <c r="I46" s="29" t="n"/>
      <c r="J46" s="3" t="n"/>
      <c r="K46" s="3" t="n"/>
      <c r="L46" s="30" t="n"/>
      <c r="M46" s="33">
        <f>IF(A46="","",SUMIF('Compras'!$B$3:$B$102,A46,'Compras'!$J$3:$J$102))</f>
        <v/>
      </c>
      <c r="N46" s="11">
        <f>IF(A46="","",COUNTIF('Compras'!$B$3:$B$102,A46))</f>
        <v/>
      </c>
      <c r="O46" s="34">
        <f>IF(A46="","",IF(COUNTIF('Compras'!$B$3:$B$102,A46)=0,"",_xlfn.MAXIFS('Compras'!$C$3:$C$102,'Compras'!$B$3:$B$102,A46)))</f>
        <v/>
      </c>
      <c r="P46" s="4" t="n"/>
    </row>
    <row r="47">
      <c r="A47" s="3" t="n"/>
      <c r="B47" s="4" t="n"/>
      <c r="C47" s="4" t="n"/>
      <c r="D47" s="3" t="n"/>
      <c r="E47" s="3" t="n"/>
      <c r="F47" s="4" t="n"/>
      <c r="G47" s="4" t="n"/>
      <c r="H47" s="4" t="n"/>
      <c r="I47" s="29" t="n"/>
      <c r="J47" s="3" t="n"/>
      <c r="K47" s="3" t="n"/>
      <c r="L47" s="30" t="n"/>
      <c r="M47" s="31">
        <f>IF(A47="","",SUMIF('Compras'!$B$3:$B$102,A47,'Compras'!$J$3:$J$102))</f>
        <v/>
      </c>
      <c r="N47" s="8">
        <f>IF(A47="","",COUNTIF('Compras'!$B$3:$B$102,A47))</f>
        <v/>
      </c>
      <c r="O47" s="32">
        <f>IF(A47="","",IF(COUNTIF('Compras'!$B$3:$B$102,A47)=0,"",_xlfn.MAXIFS('Compras'!$C$3:$C$102,'Compras'!$B$3:$B$102,A47)))</f>
        <v/>
      </c>
      <c r="P47" s="4" t="n"/>
    </row>
    <row r="48">
      <c r="A48" s="3" t="n"/>
      <c r="B48" s="4" t="n"/>
      <c r="C48" s="4" t="n"/>
      <c r="D48" s="3" t="n"/>
      <c r="E48" s="3" t="n"/>
      <c r="F48" s="4" t="n"/>
      <c r="G48" s="4" t="n"/>
      <c r="H48" s="4" t="n"/>
      <c r="I48" s="29" t="n"/>
      <c r="J48" s="3" t="n"/>
      <c r="K48" s="3" t="n"/>
      <c r="L48" s="30" t="n"/>
      <c r="M48" s="33">
        <f>IF(A48="","",SUMIF('Compras'!$B$3:$B$102,A48,'Compras'!$J$3:$J$102))</f>
        <v/>
      </c>
      <c r="N48" s="11">
        <f>IF(A48="","",COUNTIF('Compras'!$B$3:$B$102,A48))</f>
        <v/>
      </c>
      <c r="O48" s="34">
        <f>IF(A48="","",IF(COUNTIF('Compras'!$B$3:$B$102,A48)=0,"",_xlfn.MAXIFS('Compras'!$C$3:$C$102,'Compras'!$B$3:$B$102,A48)))</f>
        <v/>
      </c>
      <c r="P48" s="4" t="n"/>
    </row>
    <row r="49">
      <c r="A49" s="3" t="n"/>
      <c r="B49" s="4" t="n"/>
      <c r="C49" s="4" t="n"/>
      <c r="D49" s="3" t="n"/>
      <c r="E49" s="3" t="n"/>
      <c r="F49" s="4" t="n"/>
      <c r="G49" s="4" t="n"/>
      <c r="H49" s="4" t="n"/>
      <c r="I49" s="29" t="n"/>
      <c r="J49" s="3" t="n"/>
      <c r="K49" s="3" t="n"/>
      <c r="L49" s="30" t="n"/>
      <c r="M49" s="31">
        <f>IF(A49="","",SUMIF('Compras'!$B$3:$B$102,A49,'Compras'!$J$3:$J$102))</f>
        <v/>
      </c>
      <c r="N49" s="8">
        <f>IF(A49="","",COUNTIF('Compras'!$B$3:$B$102,A49))</f>
        <v/>
      </c>
      <c r="O49" s="32">
        <f>IF(A49="","",IF(COUNTIF('Compras'!$B$3:$B$102,A49)=0,"",_xlfn.MAXIFS('Compras'!$C$3:$C$102,'Compras'!$B$3:$B$102,A49)))</f>
        <v/>
      </c>
      <c r="P49" s="4" t="n"/>
    </row>
    <row r="50">
      <c r="A50" s="3" t="n"/>
      <c r="B50" s="4" t="n"/>
      <c r="C50" s="4" t="n"/>
      <c r="D50" s="3" t="n"/>
      <c r="E50" s="3" t="n"/>
      <c r="F50" s="4" t="n"/>
      <c r="G50" s="4" t="n"/>
      <c r="H50" s="4" t="n"/>
      <c r="I50" s="29" t="n"/>
      <c r="J50" s="3" t="n"/>
      <c r="K50" s="3" t="n"/>
      <c r="L50" s="30" t="n"/>
      <c r="M50" s="33">
        <f>IF(A50="","",SUMIF('Compras'!$B$3:$B$102,A50,'Compras'!$J$3:$J$102))</f>
        <v/>
      </c>
      <c r="N50" s="11">
        <f>IF(A50="","",COUNTIF('Compras'!$B$3:$B$102,A50))</f>
        <v/>
      </c>
      <c r="O50" s="34">
        <f>IF(A50="","",IF(COUNTIF('Compras'!$B$3:$B$102,A50)=0,"",_xlfn.MAXIFS('Compras'!$C$3:$C$102,'Compras'!$B$3:$B$102,A50)))</f>
        <v/>
      </c>
      <c r="P50" s="4" t="n"/>
    </row>
    <row r="51">
      <c r="A51" s="3" t="n"/>
      <c r="B51" s="4" t="n"/>
      <c r="C51" s="4" t="n"/>
      <c r="D51" s="3" t="n"/>
      <c r="E51" s="3" t="n"/>
      <c r="F51" s="4" t="n"/>
      <c r="G51" s="4" t="n"/>
      <c r="H51" s="4" t="n"/>
      <c r="I51" s="29" t="n"/>
      <c r="J51" s="3" t="n"/>
      <c r="K51" s="3" t="n"/>
      <c r="L51" s="30" t="n"/>
      <c r="M51" s="31">
        <f>IF(A51="","",SUMIF('Compras'!$B$3:$B$102,A51,'Compras'!$J$3:$J$102))</f>
        <v/>
      </c>
      <c r="N51" s="8">
        <f>IF(A51="","",COUNTIF('Compras'!$B$3:$B$102,A51))</f>
        <v/>
      </c>
      <c r="O51" s="32">
        <f>IF(A51="","",IF(COUNTIF('Compras'!$B$3:$B$102,A51)=0,"",_xlfn.MAXIFS('Compras'!$C$3:$C$102,'Compras'!$B$3:$B$102,A51)))</f>
        <v/>
      </c>
      <c r="P51" s="4" t="n"/>
    </row>
    <row r="52">
      <c r="A52" s="3" t="n"/>
      <c r="B52" s="4" t="n"/>
      <c r="C52" s="4" t="n"/>
      <c r="D52" s="3" t="n"/>
      <c r="E52" s="3" t="n"/>
      <c r="F52" s="4" t="n"/>
      <c r="G52" s="4" t="n"/>
      <c r="H52" s="4" t="n"/>
      <c r="I52" s="29" t="n"/>
      <c r="J52" s="3" t="n"/>
      <c r="K52" s="3" t="n"/>
      <c r="L52" s="30" t="n"/>
      <c r="M52" s="33">
        <f>IF(A52="","",SUMIF('Compras'!$B$3:$B$102,A52,'Compras'!$J$3:$J$102))</f>
        <v/>
      </c>
      <c r="N52" s="11">
        <f>IF(A52="","",COUNTIF('Compras'!$B$3:$B$102,A52))</f>
        <v/>
      </c>
      <c r="O52" s="34">
        <f>IF(A52="","",IF(COUNTIF('Compras'!$B$3:$B$102,A52)=0,"",_xlfn.MAXIFS('Compras'!$C$3:$C$102,'Compras'!$B$3:$B$102,A52)))</f>
        <v/>
      </c>
      <c r="P52" s="4" t="n"/>
    </row>
    <row r="53">
      <c r="A53" s="3" t="n"/>
      <c r="B53" s="4" t="n"/>
      <c r="C53" s="4" t="n"/>
      <c r="D53" s="3" t="n"/>
      <c r="E53" s="3" t="n"/>
      <c r="F53" s="4" t="n"/>
      <c r="G53" s="4" t="n"/>
      <c r="H53" s="4" t="n"/>
      <c r="I53" s="29" t="n"/>
      <c r="J53" s="3" t="n"/>
      <c r="K53" s="3" t="n"/>
      <c r="L53" s="30" t="n"/>
      <c r="M53" s="31">
        <f>IF(A53="","",SUMIF('Compras'!$B$3:$B$102,A53,'Compras'!$J$3:$J$102))</f>
        <v/>
      </c>
      <c r="N53" s="8">
        <f>IF(A53="","",COUNTIF('Compras'!$B$3:$B$102,A53))</f>
        <v/>
      </c>
      <c r="O53" s="32">
        <f>IF(A53="","",IF(COUNTIF('Compras'!$B$3:$B$102,A53)=0,"",_xlfn.MAXIFS('Compras'!$C$3:$C$102,'Compras'!$B$3:$B$102,A53)))</f>
        <v/>
      </c>
      <c r="P53" s="4" t="n"/>
    </row>
    <row r="54">
      <c r="A54" s="3" t="n"/>
      <c r="B54" s="4" t="n"/>
      <c r="C54" s="4" t="n"/>
      <c r="D54" s="3" t="n"/>
      <c r="E54" s="3" t="n"/>
      <c r="F54" s="4" t="n"/>
      <c r="G54" s="4" t="n"/>
      <c r="H54" s="4" t="n"/>
      <c r="I54" s="29" t="n"/>
      <c r="J54" s="3" t="n"/>
      <c r="K54" s="3" t="n"/>
      <c r="L54" s="30" t="n"/>
      <c r="M54" s="33">
        <f>IF(A54="","",SUMIF('Compras'!$B$3:$B$102,A54,'Compras'!$J$3:$J$102))</f>
        <v/>
      </c>
      <c r="N54" s="11">
        <f>IF(A54="","",COUNTIF('Compras'!$B$3:$B$102,A54))</f>
        <v/>
      </c>
      <c r="O54" s="34">
        <f>IF(A54="","",IF(COUNTIF('Compras'!$B$3:$B$102,A54)=0,"",_xlfn.MAXIFS('Compras'!$C$3:$C$102,'Compras'!$B$3:$B$102,A54)))</f>
        <v/>
      </c>
      <c r="P54" s="4" t="n"/>
    </row>
    <row r="55">
      <c r="A55" s="3" t="n"/>
      <c r="B55" s="4" t="n"/>
      <c r="C55" s="4" t="n"/>
      <c r="D55" s="3" t="n"/>
      <c r="E55" s="3" t="n"/>
      <c r="F55" s="4" t="n"/>
      <c r="G55" s="4" t="n"/>
      <c r="H55" s="4" t="n"/>
      <c r="I55" s="29" t="n"/>
      <c r="J55" s="3" t="n"/>
      <c r="K55" s="3" t="n"/>
      <c r="L55" s="30" t="n"/>
      <c r="M55" s="31">
        <f>IF(A55="","",SUMIF('Compras'!$B$3:$B$102,A55,'Compras'!$J$3:$J$102))</f>
        <v/>
      </c>
      <c r="N55" s="8">
        <f>IF(A55="","",COUNTIF('Compras'!$B$3:$B$102,A55))</f>
        <v/>
      </c>
      <c r="O55" s="32">
        <f>IF(A55="","",IF(COUNTIF('Compras'!$B$3:$B$102,A55)=0,"",_xlfn.MAXIFS('Compras'!$C$3:$C$102,'Compras'!$B$3:$B$102,A55)))</f>
        <v/>
      </c>
      <c r="P55" s="4" t="n"/>
    </row>
    <row r="56">
      <c r="A56" s="3" t="n"/>
      <c r="B56" s="4" t="n"/>
      <c r="C56" s="4" t="n"/>
      <c r="D56" s="3" t="n"/>
      <c r="E56" s="3" t="n"/>
      <c r="F56" s="4" t="n"/>
      <c r="G56" s="4" t="n"/>
      <c r="H56" s="4" t="n"/>
      <c r="I56" s="29" t="n"/>
      <c r="J56" s="3" t="n"/>
      <c r="K56" s="3" t="n"/>
      <c r="L56" s="30" t="n"/>
      <c r="M56" s="33">
        <f>IF(A56="","",SUMIF('Compras'!$B$3:$B$102,A56,'Compras'!$J$3:$J$102))</f>
        <v/>
      </c>
      <c r="N56" s="11">
        <f>IF(A56="","",COUNTIF('Compras'!$B$3:$B$102,A56))</f>
        <v/>
      </c>
      <c r="O56" s="34">
        <f>IF(A56="","",IF(COUNTIF('Compras'!$B$3:$B$102,A56)=0,"",_xlfn.MAXIFS('Compras'!$C$3:$C$102,'Compras'!$B$3:$B$102,A56)))</f>
        <v/>
      </c>
      <c r="P56" s="4" t="n"/>
    </row>
    <row r="57">
      <c r="A57" s="3" t="n"/>
      <c r="B57" s="4" t="n"/>
      <c r="C57" s="4" t="n"/>
      <c r="D57" s="3" t="n"/>
      <c r="E57" s="3" t="n"/>
      <c r="F57" s="4" t="n"/>
      <c r="G57" s="4" t="n"/>
      <c r="H57" s="4" t="n"/>
      <c r="I57" s="29" t="n"/>
      <c r="J57" s="3" t="n"/>
      <c r="K57" s="3" t="n"/>
      <c r="L57" s="30" t="n"/>
      <c r="M57" s="31">
        <f>IF(A57="","",SUMIF('Compras'!$B$3:$B$102,A57,'Compras'!$J$3:$J$102))</f>
        <v/>
      </c>
      <c r="N57" s="8">
        <f>IF(A57="","",COUNTIF('Compras'!$B$3:$B$102,A57))</f>
        <v/>
      </c>
      <c r="O57" s="32">
        <f>IF(A57="","",IF(COUNTIF('Compras'!$B$3:$B$102,A57)=0,"",_xlfn.MAXIFS('Compras'!$C$3:$C$102,'Compras'!$B$3:$B$102,A57)))</f>
        <v/>
      </c>
      <c r="P57" s="4" t="n"/>
    </row>
    <row r="58">
      <c r="A58" s="3" t="n"/>
      <c r="B58" s="4" t="n"/>
      <c r="C58" s="4" t="n"/>
      <c r="D58" s="3" t="n"/>
      <c r="E58" s="3" t="n"/>
      <c r="F58" s="4" t="n"/>
      <c r="G58" s="4" t="n"/>
      <c r="H58" s="4" t="n"/>
      <c r="I58" s="29" t="n"/>
      <c r="J58" s="3" t="n"/>
      <c r="K58" s="3" t="n"/>
      <c r="L58" s="30" t="n"/>
      <c r="M58" s="33">
        <f>IF(A58="","",SUMIF('Compras'!$B$3:$B$102,A58,'Compras'!$J$3:$J$102))</f>
        <v/>
      </c>
      <c r="N58" s="11">
        <f>IF(A58="","",COUNTIF('Compras'!$B$3:$B$102,A58))</f>
        <v/>
      </c>
      <c r="O58" s="34">
        <f>IF(A58="","",IF(COUNTIF('Compras'!$B$3:$B$102,A58)=0,"",_xlfn.MAXIFS('Compras'!$C$3:$C$102,'Compras'!$B$3:$B$102,A58)))</f>
        <v/>
      </c>
      <c r="P58" s="4" t="n"/>
    </row>
    <row r="59">
      <c r="A59" s="3" t="n"/>
      <c r="B59" s="4" t="n"/>
      <c r="C59" s="4" t="n"/>
      <c r="D59" s="3" t="n"/>
      <c r="E59" s="3" t="n"/>
      <c r="F59" s="4" t="n"/>
      <c r="G59" s="4" t="n"/>
      <c r="H59" s="4" t="n"/>
      <c r="I59" s="29" t="n"/>
      <c r="J59" s="3" t="n"/>
      <c r="K59" s="3" t="n"/>
      <c r="L59" s="30" t="n"/>
      <c r="M59" s="31">
        <f>IF(A59="","",SUMIF('Compras'!$B$3:$B$102,A59,'Compras'!$J$3:$J$102))</f>
        <v/>
      </c>
      <c r="N59" s="8">
        <f>IF(A59="","",COUNTIF('Compras'!$B$3:$B$102,A59))</f>
        <v/>
      </c>
      <c r="O59" s="32">
        <f>IF(A59="","",IF(COUNTIF('Compras'!$B$3:$B$102,A59)=0,"",_xlfn.MAXIFS('Compras'!$C$3:$C$102,'Compras'!$B$3:$B$102,A59)))</f>
        <v/>
      </c>
      <c r="P59" s="4" t="n"/>
    </row>
    <row r="60">
      <c r="A60" s="3" t="n"/>
      <c r="B60" s="4" t="n"/>
      <c r="C60" s="4" t="n"/>
      <c r="D60" s="3" t="n"/>
      <c r="E60" s="3" t="n"/>
      <c r="F60" s="4" t="n"/>
      <c r="G60" s="4" t="n"/>
      <c r="H60" s="4" t="n"/>
      <c r="I60" s="29" t="n"/>
      <c r="J60" s="3" t="n"/>
      <c r="K60" s="3" t="n"/>
      <c r="L60" s="30" t="n"/>
      <c r="M60" s="33">
        <f>IF(A60="","",SUMIF('Compras'!$B$3:$B$102,A60,'Compras'!$J$3:$J$102))</f>
        <v/>
      </c>
      <c r="N60" s="11">
        <f>IF(A60="","",COUNTIF('Compras'!$B$3:$B$102,A60))</f>
        <v/>
      </c>
      <c r="O60" s="34">
        <f>IF(A60="","",IF(COUNTIF('Compras'!$B$3:$B$102,A60)=0,"",_xlfn.MAXIFS('Compras'!$C$3:$C$102,'Compras'!$B$3:$B$102,A60)))</f>
        <v/>
      </c>
      <c r="P60" s="4" t="n"/>
    </row>
    <row r="61">
      <c r="A61" s="3" t="n"/>
      <c r="B61" s="4" t="n"/>
      <c r="C61" s="4" t="n"/>
      <c r="D61" s="3" t="n"/>
      <c r="E61" s="3" t="n"/>
      <c r="F61" s="4" t="n"/>
      <c r="G61" s="4" t="n"/>
      <c r="H61" s="4" t="n"/>
      <c r="I61" s="29" t="n"/>
      <c r="J61" s="3" t="n"/>
      <c r="K61" s="3" t="n"/>
      <c r="L61" s="30" t="n"/>
      <c r="M61" s="31">
        <f>IF(A61="","",SUMIF('Compras'!$B$3:$B$102,A61,'Compras'!$J$3:$J$102))</f>
        <v/>
      </c>
      <c r="N61" s="8">
        <f>IF(A61="","",COUNTIF('Compras'!$B$3:$B$102,A61))</f>
        <v/>
      </c>
      <c r="O61" s="32">
        <f>IF(A61="","",IF(COUNTIF('Compras'!$B$3:$B$102,A61)=0,"",_xlfn.MAXIFS('Compras'!$C$3:$C$102,'Compras'!$B$3:$B$102,A61)))</f>
        <v/>
      </c>
      <c r="P61" s="4" t="n"/>
    </row>
    <row r="62">
      <c r="A62" s="3" t="n"/>
      <c r="B62" s="4" t="n"/>
      <c r="C62" s="4" t="n"/>
      <c r="D62" s="3" t="n"/>
      <c r="E62" s="3" t="n"/>
      <c r="F62" s="4" t="n"/>
      <c r="G62" s="4" t="n"/>
      <c r="H62" s="4" t="n"/>
      <c r="I62" s="29" t="n"/>
      <c r="J62" s="3" t="n"/>
      <c r="K62" s="3" t="n"/>
      <c r="L62" s="30" t="n"/>
      <c r="M62" s="33">
        <f>IF(A62="","",SUMIF('Compras'!$B$3:$B$102,A62,'Compras'!$J$3:$J$102))</f>
        <v/>
      </c>
      <c r="N62" s="11">
        <f>IF(A62="","",COUNTIF('Compras'!$B$3:$B$102,A62))</f>
        <v/>
      </c>
      <c r="O62" s="34">
        <f>IF(A62="","",IF(COUNTIF('Compras'!$B$3:$B$102,A62)=0,"",_xlfn.MAXIFS('Compras'!$C$3:$C$102,'Compras'!$B$3:$B$102,A62)))</f>
        <v/>
      </c>
      <c r="P62" s="4" t="n"/>
    </row>
    <row r="63">
      <c r="A63" s="3" t="n"/>
      <c r="B63" s="4" t="n"/>
      <c r="C63" s="4" t="n"/>
      <c r="D63" s="3" t="n"/>
      <c r="E63" s="3" t="n"/>
      <c r="F63" s="4" t="n"/>
      <c r="G63" s="4" t="n"/>
      <c r="H63" s="4" t="n"/>
      <c r="I63" s="29" t="n"/>
      <c r="J63" s="3" t="n"/>
      <c r="K63" s="3" t="n"/>
      <c r="L63" s="30" t="n"/>
      <c r="M63" s="31">
        <f>IF(A63="","",SUMIF('Compras'!$B$3:$B$102,A63,'Compras'!$J$3:$J$102))</f>
        <v/>
      </c>
      <c r="N63" s="8">
        <f>IF(A63="","",COUNTIF('Compras'!$B$3:$B$102,A63))</f>
        <v/>
      </c>
      <c r="O63" s="32">
        <f>IF(A63="","",IF(COUNTIF('Compras'!$B$3:$B$102,A63)=0,"",_xlfn.MAXIFS('Compras'!$C$3:$C$102,'Compras'!$B$3:$B$102,A63)))</f>
        <v/>
      </c>
      <c r="P63" s="4" t="n"/>
    </row>
    <row r="64">
      <c r="A64" s="3" t="n"/>
      <c r="B64" s="4" t="n"/>
      <c r="C64" s="4" t="n"/>
      <c r="D64" s="3" t="n"/>
      <c r="E64" s="3" t="n"/>
      <c r="F64" s="4" t="n"/>
      <c r="G64" s="4" t="n"/>
      <c r="H64" s="4" t="n"/>
      <c r="I64" s="29" t="n"/>
      <c r="J64" s="3" t="n"/>
      <c r="K64" s="3" t="n"/>
      <c r="L64" s="30" t="n"/>
      <c r="M64" s="33">
        <f>IF(A64="","",SUMIF('Compras'!$B$3:$B$102,A64,'Compras'!$J$3:$J$102))</f>
        <v/>
      </c>
      <c r="N64" s="11">
        <f>IF(A64="","",COUNTIF('Compras'!$B$3:$B$102,A64))</f>
        <v/>
      </c>
      <c r="O64" s="34">
        <f>IF(A64="","",IF(COUNTIF('Compras'!$B$3:$B$102,A64)=0,"",_xlfn.MAXIFS('Compras'!$C$3:$C$102,'Compras'!$B$3:$B$102,A64)))</f>
        <v/>
      </c>
      <c r="P64" s="4" t="n"/>
    </row>
    <row r="65">
      <c r="A65" s="3" t="n"/>
      <c r="B65" s="4" t="n"/>
      <c r="C65" s="4" t="n"/>
      <c r="D65" s="3" t="n"/>
      <c r="E65" s="3" t="n"/>
      <c r="F65" s="4" t="n"/>
      <c r="G65" s="4" t="n"/>
      <c r="H65" s="4" t="n"/>
      <c r="I65" s="29" t="n"/>
      <c r="J65" s="3" t="n"/>
      <c r="K65" s="3" t="n"/>
      <c r="L65" s="30" t="n"/>
      <c r="M65" s="31">
        <f>IF(A65="","",SUMIF('Compras'!$B$3:$B$102,A65,'Compras'!$J$3:$J$102))</f>
        <v/>
      </c>
      <c r="N65" s="8">
        <f>IF(A65="","",COUNTIF('Compras'!$B$3:$B$102,A65))</f>
        <v/>
      </c>
      <c r="O65" s="32">
        <f>IF(A65="","",IF(COUNTIF('Compras'!$B$3:$B$102,A65)=0,"",_xlfn.MAXIFS('Compras'!$C$3:$C$102,'Compras'!$B$3:$B$102,A65)))</f>
        <v/>
      </c>
      <c r="P65" s="4" t="n"/>
    </row>
    <row r="66">
      <c r="A66" s="3" t="n"/>
      <c r="B66" s="4" t="n"/>
      <c r="C66" s="4" t="n"/>
      <c r="D66" s="3" t="n"/>
      <c r="E66" s="3" t="n"/>
      <c r="F66" s="4" t="n"/>
      <c r="G66" s="4" t="n"/>
      <c r="H66" s="4" t="n"/>
      <c r="I66" s="29" t="n"/>
      <c r="J66" s="3" t="n"/>
      <c r="K66" s="3" t="n"/>
      <c r="L66" s="30" t="n"/>
      <c r="M66" s="33">
        <f>IF(A66="","",SUMIF('Compras'!$B$3:$B$102,A66,'Compras'!$J$3:$J$102))</f>
        <v/>
      </c>
      <c r="N66" s="11">
        <f>IF(A66="","",COUNTIF('Compras'!$B$3:$B$102,A66))</f>
        <v/>
      </c>
      <c r="O66" s="34">
        <f>IF(A66="","",IF(COUNTIF('Compras'!$B$3:$B$102,A66)=0,"",_xlfn.MAXIFS('Compras'!$C$3:$C$102,'Compras'!$B$3:$B$102,A66)))</f>
        <v/>
      </c>
      <c r="P66" s="4" t="n"/>
    </row>
    <row r="67">
      <c r="A67" s="3" t="n"/>
      <c r="B67" s="4" t="n"/>
      <c r="C67" s="4" t="n"/>
      <c r="D67" s="3" t="n"/>
      <c r="E67" s="3" t="n"/>
      <c r="F67" s="4" t="n"/>
      <c r="G67" s="4" t="n"/>
      <c r="H67" s="4" t="n"/>
      <c r="I67" s="29" t="n"/>
      <c r="J67" s="3" t="n"/>
      <c r="K67" s="3" t="n"/>
      <c r="L67" s="30" t="n"/>
      <c r="M67" s="31">
        <f>IF(A67="","",SUMIF('Compras'!$B$3:$B$102,A67,'Compras'!$J$3:$J$102))</f>
        <v/>
      </c>
      <c r="N67" s="8">
        <f>IF(A67="","",COUNTIF('Compras'!$B$3:$B$102,A67))</f>
        <v/>
      </c>
      <c r="O67" s="32">
        <f>IF(A67="","",IF(COUNTIF('Compras'!$B$3:$B$102,A67)=0,"",_xlfn.MAXIFS('Compras'!$C$3:$C$102,'Compras'!$B$3:$B$102,A67)))</f>
        <v/>
      </c>
      <c r="P67" s="4" t="n"/>
    </row>
    <row r="68">
      <c r="A68" s="3" t="n"/>
      <c r="B68" s="4" t="n"/>
      <c r="C68" s="4" t="n"/>
      <c r="D68" s="3" t="n"/>
      <c r="E68" s="3" t="n"/>
      <c r="F68" s="4" t="n"/>
      <c r="G68" s="4" t="n"/>
      <c r="H68" s="4" t="n"/>
      <c r="I68" s="29" t="n"/>
      <c r="J68" s="3" t="n"/>
      <c r="K68" s="3" t="n"/>
      <c r="L68" s="30" t="n"/>
      <c r="M68" s="33">
        <f>IF(A68="","",SUMIF('Compras'!$B$3:$B$102,A68,'Compras'!$J$3:$J$102))</f>
        <v/>
      </c>
      <c r="N68" s="11">
        <f>IF(A68="","",COUNTIF('Compras'!$B$3:$B$102,A68))</f>
        <v/>
      </c>
      <c r="O68" s="34">
        <f>IF(A68="","",IF(COUNTIF('Compras'!$B$3:$B$102,A68)=0,"",_xlfn.MAXIFS('Compras'!$C$3:$C$102,'Compras'!$B$3:$B$102,A68)))</f>
        <v/>
      </c>
      <c r="P68" s="4" t="n"/>
    </row>
    <row r="69">
      <c r="A69" s="3" t="n"/>
      <c r="B69" s="4" t="n"/>
      <c r="C69" s="4" t="n"/>
      <c r="D69" s="3" t="n"/>
      <c r="E69" s="3" t="n"/>
      <c r="F69" s="4" t="n"/>
      <c r="G69" s="4" t="n"/>
      <c r="H69" s="4" t="n"/>
      <c r="I69" s="29" t="n"/>
      <c r="J69" s="3" t="n"/>
      <c r="K69" s="3" t="n"/>
      <c r="L69" s="30" t="n"/>
      <c r="M69" s="31">
        <f>IF(A69="","",SUMIF('Compras'!$B$3:$B$102,A69,'Compras'!$J$3:$J$102))</f>
        <v/>
      </c>
      <c r="N69" s="8">
        <f>IF(A69="","",COUNTIF('Compras'!$B$3:$B$102,A69))</f>
        <v/>
      </c>
      <c r="O69" s="32">
        <f>IF(A69="","",IF(COUNTIF('Compras'!$B$3:$B$102,A69)=0,"",_xlfn.MAXIFS('Compras'!$C$3:$C$102,'Compras'!$B$3:$B$102,A69)))</f>
        <v/>
      </c>
      <c r="P69" s="4" t="n"/>
    </row>
    <row r="70">
      <c r="A70" s="3" t="n"/>
      <c r="B70" s="4" t="n"/>
      <c r="C70" s="4" t="n"/>
      <c r="D70" s="3" t="n"/>
      <c r="E70" s="3" t="n"/>
      <c r="F70" s="4" t="n"/>
      <c r="G70" s="4" t="n"/>
      <c r="H70" s="4" t="n"/>
      <c r="I70" s="29" t="n"/>
      <c r="J70" s="3" t="n"/>
      <c r="K70" s="3" t="n"/>
      <c r="L70" s="30" t="n"/>
      <c r="M70" s="33">
        <f>IF(A70="","",SUMIF('Compras'!$B$3:$B$102,A70,'Compras'!$J$3:$J$102))</f>
        <v/>
      </c>
      <c r="N70" s="11">
        <f>IF(A70="","",COUNTIF('Compras'!$B$3:$B$102,A70))</f>
        <v/>
      </c>
      <c r="O70" s="34">
        <f>IF(A70="","",IF(COUNTIF('Compras'!$B$3:$B$102,A70)=0,"",_xlfn.MAXIFS('Compras'!$C$3:$C$102,'Compras'!$B$3:$B$102,A70)))</f>
        <v/>
      </c>
      <c r="P70" s="4" t="n"/>
    </row>
    <row r="71">
      <c r="A71" s="3" t="n"/>
      <c r="B71" s="4" t="n"/>
      <c r="C71" s="4" t="n"/>
      <c r="D71" s="3" t="n"/>
      <c r="E71" s="3" t="n"/>
      <c r="F71" s="4" t="n"/>
      <c r="G71" s="4" t="n"/>
      <c r="H71" s="4" t="n"/>
      <c r="I71" s="29" t="n"/>
      <c r="J71" s="3" t="n"/>
      <c r="K71" s="3" t="n"/>
      <c r="L71" s="30" t="n"/>
      <c r="M71" s="31">
        <f>IF(A71="","",SUMIF('Compras'!$B$3:$B$102,A71,'Compras'!$J$3:$J$102))</f>
        <v/>
      </c>
      <c r="N71" s="8">
        <f>IF(A71="","",COUNTIF('Compras'!$B$3:$B$102,A71))</f>
        <v/>
      </c>
      <c r="O71" s="32">
        <f>IF(A71="","",IF(COUNTIF('Compras'!$B$3:$B$102,A71)=0,"",_xlfn.MAXIFS('Compras'!$C$3:$C$102,'Compras'!$B$3:$B$102,A71)))</f>
        <v/>
      </c>
      <c r="P71" s="4" t="n"/>
    </row>
    <row r="72">
      <c r="A72" s="3" t="n"/>
      <c r="B72" s="4" t="n"/>
      <c r="C72" s="4" t="n"/>
      <c r="D72" s="3" t="n"/>
      <c r="E72" s="3" t="n"/>
      <c r="F72" s="4" t="n"/>
      <c r="G72" s="4" t="n"/>
      <c r="H72" s="4" t="n"/>
      <c r="I72" s="29" t="n"/>
      <c r="J72" s="3" t="n"/>
      <c r="K72" s="3" t="n"/>
      <c r="L72" s="30" t="n"/>
      <c r="M72" s="33">
        <f>IF(A72="","",SUMIF('Compras'!$B$3:$B$102,A72,'Compras'!$J$3:$J$102))</f>
        <v/>
      </c>
      <c r="N72" s="11">
        <f>IF(A72="","",COUNTIF('Compras'!$B$3:$B$102,A72))</f>
        <v/>
      </c>
      <c r="O72" s="34">
        <f>IF(A72="","",IF(COUNTIF('Compras'!$B$3:$B$102,A72)=0,"",_xlfn.MAXIFS('Compras'!$C$3:$C$102,'Compras'!$B$3:$B$102,A72)))</f>
        <v/>
      </c>
      <c r="P72" s="4" t="n"/>
    </row>
    <row r="73">
      <c r="A73" s="3" t="n"/>
      <c r="B73" s="4" t="n"/>
      <c r="C73" s="4" t="n"/>
      <c r="D73" s="3" t="n"/>
      <c r="E73" s="3" t="n"/>
      <c r="F73" s="4" t="n"/>
      <c r="G73" s="4" t="n"/>
      <c r="H73" s="4" t="n"/>
      <c r="I73" s="29" t="n"/>
      <c r="J73" s="3" t="n"/>
      <c r="K73" s="3" t="n"/>
      <c r="L73" s="30" t="n"/>
      <c r="M73" s="31">
        <f>IF(A73="","",SUMIF('Compras'!$B$3:$B$102,A73,'Compras'!$J$3:$J$102))</f>
        <v/>
      </c>
      <c r="N73" s="8">
        <f>IF(A73="","",COUNTIF('Compras'!$B$3:$B$102,A73))</f>
        <v/>
      </c>
      <c r="O73" s="32">
        <f>IF(A73="","",IF(COUNTIF('Compras'!$B$3:$B$102,A73)=0,"",_xlfn.MAXIFS('Compras'!$C$3:$C$102,'Compras'!$B$3:$B$102,A73)))</f>
        <v/>
      </c>
      <c r="P73" s="4" t="n"/>
    </row>
    <row r="74">
      <c r="A74" s="3" t="n"/>
      <c r="B74" s="4" t="n"/>
      <c r="C74" s="4" t="n"/>
      <c r="D74" s="3" t="n"/>
      <c r="E74" s="3" t="n"/>
      <c r="F74" s="4" t="n"/>
      <c r="G74" s="4" t="n"/>
      <c r="H74" s="4" t="n"/>
      <c r="I74" s="29" t="n"/>
      <c r="J74" s="3" t="n"/>
      <c r="K74" s="3" t="n"/>
      <c r="L74" s="30" t="n"/>
      <c r="M74" s="33">
        <f>IF(A74="","",SUMIF('Compras'!$B$3:$B$102,A74,'Compras'!$J$3:$J$102))</f>
        <v/>
      </c>
      <c r="N74" s="11">
        <f>IF(A74="","",COUNTIF('Compras'!$B$3:$B$102,A74))</f>
        <v/>
      </c>
      <c r="O74" s="34">
        <f>IF(A74="","",IF(COUNTIF('Compras'!$B$3:$B$102,A74)=0,"",_xlfn.MAXIFS('Compras'!$C$3:$C$102,'Compras'!$B$3:$B$102,A74)))</f>
        <v/>
      </c>
      <c r="P74" s="4" t="n"/>
    </row>
    <row r="75">
      <c r="A75" s="3" t="n"/>
      <c r="B75" s="4" t="n"/>
      <c r="C75" s="4" t="n"/>
      <c r="D75" s="3" t="n"/>
      <c r="E75" s="3" t="n"/>
      <c r="F75" s="4" t="n"/>
      <c r="G75" s="4" t="n"/>
      <c r="H75" s="4" t="n"/>
      <c r="I75" s="29" t="n"/>
      <c r="J75" s="3" t="n"/>
      <c r="K75" s="3" t="n"/>
      <c r="L75" s="30" t="n"/>
      <c r="M75" s="31">
        <f>IF(A75="","",SUMIF('Compras'!$B$3:$B$102,A75,'Compras'!$J$3:$J$102))</f>
        <v/>
      </c>
      <c r="N75" s="8">
        <f>IF(A75="","",COUNTIF('Compras'!$B$3:$B$102,A75))</f>
        <v/>
      </c>
      <c r="O75" s="32">
        <f>IF(A75="","",IF(COUNTIF('Compras'!$B$3:$B$102,A75)=0,"",_xlfn.MAXIFS('Compras'!$C$3:$C$102,'Compras'!$B$3:$B$102,A75)))</f>
        <v/>
      </c>
      <c r="P75" s="4" t="n"/>
    </row>
    <row r="76">
      <c r="A76" s="3" t="n"/>
      <c r="B76" s="4" t="n"/>
      <c r="C76" s="4" t="n"/>
      <c r="D76" s="3" t="n"/>
      <c r="E76" s="3" t="n"/>
      <c r="F76" s="4" t="n"/>
      <c r="G76" s="4" t="n"/>
      <c r="H76" s="4" t="n"/>
      <c r="I76" s="29" t="n"/>
      <c r="J76" s="3" t="n"/>
      <c r="K76" s="3" t="n"/>
      <c r="L76" s="30" t="n"/>
      <c r="M76" s="33">
        <f>IF(A76="","",SUMIF('Compras'!$B$3:$B$102,A76,'Compras'!$J$3:$J$102))</f>
        <v/>
      </c>
      <c r="N76" s="11">
        <f>IF(A76="","",COUNTIF('Compras'!$B$3:$B$102,A76))</f>
        <v/>
      </c>
      <c r="O76" s="34">
        <f>IF(A76="","",IF(COUNTIF('Compras'!$B$3:$B$102,A76)=0,"",_xlfn.MAXIFS('Compras'!$C$3:$C$102,'Compras'!$B$3:$B$102,A76)))</f>
        <v/>
      </c>
      <c r="P76" s="4" t="n"/>
    </row>
    <row r="77">
      <c r="A77" s="3" t="n"/>
      <c r="B77" s="4" t="n"/>
      <c r="C77" s="4" t="n"/>
      <c r="D77" s="3" t="n"/>
      <c r="E77" s="3" t="n"/>
      <c r="F77" s="4" t="n"/>
      <c r="G77" s="4" t="n"/>
      <c r="H77" s="4" t="n"/>
      <c r="I77" s="29" t="n"/>
      <c r="J77" s="3" t="n"/>
      <c r="K77" s="3" t="n"/>
      <c r="L77" s="30" t="n"/>
      <c r="M77" s="31">
        <f>IF(A77="","",SUMIF('Compras'!$B$3:$B$102,A77,'Compras'!$J$3:$J$102))</f>
        <v/>
      </c>
      <c r="N77" s="8">
        <f>IF(A77="","",COUNTIF('Compras'!$B$3:$B$102,A77))</f>
        <v/>
      </c>
      <c r="O77" s="32">
        <f>IF(A77="","",IF(COUNTIF('Compras'!$B$3:$B$102,A77)=0,"",_xlfn.MAXIFS('Compras'!$C$3:$C$102,'Compras'!$B$3:$B$102,A77)))</f>
        <v/>
      </c>
      <c r="P77" s="4" t="n"/>
    </row>
    <row r="78">
      <c r="A78" s="3" t="n"/>
      <c r="B78" s="4" t="n"/>
      <c r="C78" s="4" t="n"/>
      <c r="D78" s="3" t="n"/>
      <c r="E78" s="3" t="n"/>
      <c r="F78" s="4" t="n"/>
      <c r="G78" s="4" t="n"/>
      <c r="H78" s="4" t="n"/>
      <c r="I78" s="29" t="n"/>
      <c r="J78" s="3" t="n"/>
      <c r="K78" s="3" t="n"/>
      <c r="L78" s="30" t="n"/>
      <c r="M78" s="33">
        <f>IF(A78="","",SUMIF('Compras'!$B$3:$B$102,A78,'Compras'!$J$3:$J$102))</f>
        <v/>
      </c>
      <c r="N78" s="11">
        <f>IF(A78="","",COUNTIF('Compras'!$B$3:$B$102,A78))</f>
        <v/>
      </c>
      <c r="O78" s="34">
        <f>IF(A78="","",IF(COUNTIF('Compras'!$B$3:$B$102,A78)=0,"",_xlfn.MAXIFS('Compras'!$C$3:$C$102,'Compras'!$B$3:$B$102,A78)))</f>
        <v/>
      </c>
      <c r="P78" s="4" t="n"/>
    </row>
    <row r="79">
      <c r="A79" s="3" t="n"/>
      <c r="B79" s="4" t="n"/>
      <c r="C79" s="4" t="n"/>
      <c r="D79" s="3" t="n"/>
      <c r="E79" s="3" t="n"/>
      <c r="F79" s="4" t="n"/>
      <c r="G79" s="4" t="n"/>
      <c r="H79" s="4" t="n"/>
      <c r="I79" s="29" t="n"/>
      <c r="J79" s="3" t="n"/>
      <c r="K79" s="3" t="n"/>
      <c r="L79" s="30" t="n"/>
      <c r="M79" s="31">
        <f>IF(A79="","",SUMIF('Compras'!$B$3:$B$102,A79,'Compras'!$J$3:$J$102))</f>
        <v/>
      </c>
      <c r="N79" s="8">
        <f>IF(A79="","",COUNTIF('Compras'!$B$3:$B$102,A79))</f>
        <v/>
      </c>
      <c r="O79" s="32">
        <f>IF(A79="","",IF(COUNTIF('Compras'!$B$3:$B$102,A79)=0,"",_xlfn.MAXIFS('Compras'!$C$3:$C$102,'Compras'!$B$3:$B$102,A79)))</f>
        <v/>
      </c>
      <c r="P79" s="4" t="n"/>
    </row>
    <row r="80">
      <c r="A80" s="3" t="n"/>
      <c r="B80" s="4" t="n"/>
      <c r="C80" s="4" t="n"/>
      <c r="D80" s="3" t="n"/>
      <c r="E80" s="3" t="n"/>
      <c r="F80" s="4" t="n"/>
      <c r="G80" s="4" t="n"/>
      <c r="H80" s="4" t="n"/>
      <c r="I80" s="29" t="n"/>
      <c r="J80" s="3" t="n"/>
      <c r="K80" s="3" t="n"/>
      <c r="L80" s="30" t="n"/>
      <c r="M80" s="33">
        <f>IF(A80="","",SUMIF('Compras'!$B$3:$B$102,A80,'Compras'!$J$3:$J$102))</f>
        <v/>
      </c>
      <c r="N80" s="11">
        <f>IF(A80="","",COUNTIF('Compras'!$B$3:$B$102,A80))</f>
        <v/>
      </c>
      <c r="O80" s="34">
        <f>IF(A80="","",IF(COUNTIF('Compras'!$B$3:$B$102,A80)=0,"",_xlfn.MAXIFS('Compras'!$C$3:$C$102,'Compras'!$B$3:$B$102,A80)))</f>
        <v/>
      </c>
      <c r="P80" s="4" t="n"/>
    </row>
    <row r="81">
      <c r="A81" s="3" t="n"/>
      <c r="B81" s="4" t="n"/>
      <c r="C81" s="4" t="n"/>
      <c r="D81" s="3" t="n"/>
      <c r="E81" s="3" t="n"/>
      <c r="F81" s="4" t="n"/>
      <c r="G81" s="4" t="n"/>
      <c r="H81" s="4" t="n"/>
      <c r="I81" s="29" t="n"/>
      <c r="J81" s="3" t="n"/>
      <c r="K81" s="3" t="n"/>
      <c r="L81" s="30" t="n"/>
      <c r="M81" s="31">
        <f>IF(A81="","",SUMIF('Compras'!$B$3:$B$102,A81,'Compras'!$J$3:$J$102))</f>
        <v/>
      </c>
      <c r="N81" s="8">
        <f>IF(A81="","",COUNTIF('Compras'!$B$3:$B$102,A81))</f>
        <v/>
      </c>
      <c r="O81" s="32">
        <f>IF(A81="","",IF(COUNTIF('Compras'!$B$3:$B$102,A81)=0,"",_xlfn.MAXIFS('Compras'!$C$3:$C$102,'Compras'!$B$3:$B$102,A81)))</f>
        <v/>
      </c>
      <c r="P81" s="4" t="n"/>
    </row>
    <row r="82">
      <c r="A82" s="3" t="n"/>
      <c r="B82" s="4" t="n"/>
      <c r="C82" s="4" t="n"/>
      <c r="D82" s="3" t="n"/>
      <c r="E82" s="3" t="n"/>
      <c r="F82" s="4" t="n"/>
      <c r="G82" s="4" t="n"/>
      <c r="H82" s="4" t="n"/>
      <c r="I82" s="29" t="n"/>
      <c r="J82" s="3" t="n"/>
      <c r="K82" s="3" t="n"/>
      <c r="L82" s="30" t="n"/>
      <c r="M82" s="33">
        <f>IF(A82="","",SUMIF('Compras'!$B$3:$B$102,A82,'Compras'!$J$3:$J$102))</f>
        <v/>
      </c>
      <c r="N82" s="11">
        <f>IF(A82="","",COUNTIF('Compras'!$B$3:$B$102,A82))</f>
        <v/>
      </c>
      <c r="O82" s="34">
        <f>IF(A82="","",IF(COUNTIF('Compras'!$B$3:$B$102,A82)=0,"",_xlfn.MAXIFS('Compras'!$C$3:$C$102,'Compras'!$B$3:$B$102,A82)))</f>
        <v/>
      </c>
      <c r="P82" s="4" t="n"/>
    </row>
    <row r="83">
      <c r="A83" s="3" t="n"/>
      <c r="B83" s="4" t="n"/>
      <c r="C83" s="4" t="n"/>
      <c r="D83" s="3" t="n"/>
      <c r="E83" s="3" t="n"/>
      <c r="F83" s="4" t="n"/>
      <c r="G83" s="4" t="n"/>
      <c r="H83" s="4" t="n"/>
      <c r="I83" s="29" t="n"/>
      <c r="J83" s="3" t="n"/>
      <c r="K83" s="3" t="n"/>
      <c r="L83" s="30" t="n"/>
      <c r="M83" s="31">
        <f>IF(A83="","",SUMIF('Compras'!$B$3:$B$102,A83,'Compras'!$J$3:$J$102))</f>
        <v/>
      </c>
      <c r="N83" s="8">
        <f>IF(A83="","",COUNTIF('Compras'!$B$3:$B$102,A83))</f>
        <v/>
      </c>
      <c r="O83" s="32">
        <f>IF(A83="","",IF(COUNTIF('Compras'!$B$3:$B$102,A83)=0,"",_xlfn.MAXIFS('Compras'!$C$3:$C$102,'Compras'!$B$3:$B$102,A83)))</f>
        <v/>
      </c>
      <c r="P83" s="4" t="n"/>
    </row>
    <row r="84">
      <c r="A84" s="3" t="n"/>
      <c r="B84" s="4" t="n"/>
      <c r="C84" s="4" t="n"/>
      <c r="D84" s="3" t="n"/>
      <c r="E84" s="3" t="n"/>
      <c r="F84" s="4" t="n"/>
      <c r="G84" s="4" t="n"/>
      <c r="H84" s="4" t="n"/>
      <c r="I84" s="29" t="n"/>
      <c r="J84" s="3" t="n"/>
      <c r="K84" s="3" t="n"/>
      <c r="L84" s="30" t="n"/>
      <c r="M84" s="33">
        <f>IF(A84="","",SUMIF('Compras'!$B$3:$B$102,A84,'Compras'!$J$3:$J$102))</f>
        <v/>
      </c>
      <c r="N84" s="11">
        <f>IF(A84="","",COUNTIF('Compras'!$B$3:$B$102,A84))</f>
        <v/>
      </c>
      <c r="O84" s="34">
        <f>IF(A84="","",IF(COUNTIF('Compras'!$B$3:$B$102,A84)=0,"",_xlfn.MAXIFS('Compras'!$C$3:$C$102,'Compras'!$B$3:$B$102,A84)))</f>
        <v/>
      </c>
      <c r="P84" s="4" t="n"/>
    </row>
    <row r="85">
      <c r="A85" s="3" t="n"/>
      <c r="B85" s="4" t="n"/>
      <c r="C85" s="4" t="n"/>
      <c r="D85" s="3" t="n"/>
      <c r="E85" s="3" t="n"/>
      <c r="F85" s="4" t="n"/>
      <c r="G85" s="4" t="n"/>
      <c r="H85" s="4" t="n"/>
      <c r="I85" s="29" t="n"/>
      <c r="J85" s="3" t="n"/>
      <c r="K85" s="3" t="n"/>
      <c r="L85" s="30" t="n"/>
      <c r="M85" s="31">
        <f>IF(A85="","",SUMIF('Compras'!$B$3:$B$102,A85,'Compras'!$J$3:$J$102))</f>
        <v/>
      </c>
      <c r="N85" s="8">
        <f>IF(A85="","",COUNTIF('Compras'!$B$3:$B$102,A85))</f>
        <v/>
      </c>
      <c r="O85" s="32">
        <f>IF(A85="","",IF(COUNTIF('Compras'!$B$3:$B$102,A85)=0,"",_xlfn.MAXIFS('Compras'!$C$3:$C$102,'Compras'!$B$3:$B$102,A85)))</f>
        <v/>
      </c>
      <c r="P85" s="4" t="n"/>
    </row>
    <row r="86">
      <c r="A86" s="3" t="n"/>
      <c r="B86" s="4" t="n"/>
      <c r="C86" s="4" t="n"/>
      <c r="D86" s="3" t="n"/>
      <c r="E86" s="3" t="n"/>
      <c r="F86" s="4" t="n"/>
      <c r="G86" s="4" t="n"/>
      <c r="H86" s="4" t="n"/>
      <c r="I86" s="29" t="n"/>
      <c r="J86" s="3" t="n"/>
      <c r="K86" s="3" t="n"/>
      <c r="L86" s="30" t="n"/>
      <c r="M86" s="33">
        <f>IF(A86="","",SUMIF('Compras'!$B$3:$B$102,A86,'Compras'!$J$3:$J$102))</f>
        <v/>
      </c>
      <c r="N86" s="11">
        <f>IF(A86="","",COUNTIF('Compras'!$B$3:$B$102,A86))</f>
        <v/>
      </c>
      <c r="O86" s="34">
        <f>IF(A86="","",IF(COUNTIF('Compras'!$B$3:$B$102,A86)=0,"",_xlfn.MAXIFS('Compras'!$C$3:$C$102,'Compras'!$B$3:$B$102,A86)))</f>
        <v/>
      </c>
      <c r="P86" s="4" t="n"/>
    </row>
    <row r="87">
      <c r="A87" s="3" t="n"/>
      <c r="B87" s="4" t="n"/>
      <c r="C87" s="4" t="n"/>
      <c r="D87" s="3" t="n"/>
      <c r="E87" s="3" t="n"/>
      <c r="F87" s="4" t="n"/>
      <c r="G87" s="4" t="n"/>
      <c r="H87" s="4" t="n"/>
      <c r="I87" s="29" t="n"/>
      <c r="J87" s="3" t="n"/>
      <c r="K87" s="3" t="n"/>
      <c r="L87" s="30" t="n"/>
      <c r="M87" s="31">
        <f>IF(A87="","",SUMIF('Compras'!$B$3:$B$102,A87,'Compras'!$J$3:$J$102))</f>
        <v/>
      </c>
      <c r="N87" s="8">
        <f>IF(A87="","",COUNTIF('Compras'!$B$3:$B$102,A87))</f>
        <v/>
      </c>
      <c r="O87" s="32">
        <f>IF(A87="","",IF(COUNTIF('Compras'!$B$3:$B$102,A87)=0,"",_xlfn.MAXIFS('Compras'!$C$3:$C$102,'Compras'!$B$3:$B$102,A87)))</f>
        <v/>
      </c>
      <c r="P87" s="4" t="n"/>
    </row>
    <row r="88">
      <c r="A88" s="3" t="n"/>
      <c r="B88" s="4" t="n"/>
      <c r="C88" s="4" t="n"/>
      <c r="D88" s="3" t="n"/>
      <c r="E88" s="3" t="n"/>
      <c r="F88" s="4" t="n"/>
      <c r="G88" s="4" t="n"/>
      <c r="H88" s="4" t="n"/>
      <c r="I88" s="29" t="n"/>
      <c r="J88" s="3" t="n"/>
      <c r="K88" s="3" t="n"/>
      <c r="L88" s="30" t="n"/>
      <c r="M88" s="33">
        <f>IF(A88="","",SUMIF('Compras'!$B$3:$B$102,A88,'Compras'!$J$3:$J$102))</f>
        <v/>
      </c>
      <c r="N88" s="11">
        <f>IF(A88="","",COUNTIF('Compras'!$B$3:$B$102,A88))</f>
        <v/>
      </c>
      <c r="O88" s="34">
        <f>IF(A88="","",IF(COUNTIF('Compras'!$B$3:$B$102,A88)=0,"",_xlfn.MAXIFS('Compras'!$C$3:$C$102,'Compras'!$B$3:$B$102,A88)))</f>
        <v/>
      </c>
      <c r="P88" s="4" t="n"/>
    </row>
    <row r="89">
      <c r="A89" s="3" t="n"/>
      <c r="B89" s="4" t="n"/>
      <c r="C89" s="4" t="n"/>
      <c r="D89" s="3" t="n"/>
      <c r="E89" s="3" t="n"/>
      <c r="F89" s="4" t="n"/>
      <c r="G89" s="4" t="n"/>
      <c r="H89" s="4" t="n"/>
      <c r="I89" s="29" t="n"/>
      <c r="J89" s="3" t="n"/>
      <c r="K89" s="3" t="n"/>
      <c r="L89" s="30" t="n"/>
      <c r="M89" s="31">
        <f>IF(A89="","",SUMIF('Compras'!$B$3:$B$102,A89,'Compras'!$J$3:$J$102))</f>
        <v/>
      </c>
      <c r="N89" s="8">
        <f>IF(A89="","",COUNTIF('Compras'!$B$3:$B$102,A89))</f>
        <v/>
      </c>
      <c r="O89" s="32">
        <f>IF(A89="","",IF(COUNTIF('Compras'!$B$3:$B$102,A89)=0,"",_xlfn.MAXIFS('Compras'!$C$3:$C$102,'Compras'!$B$3:$B$102,A89)))</f>
        <v/>
      </c>
      <c r="P89" s="4" t="n"/>
    </row>
    <row r="90">
      <c r="A90" s="3" t="n"/>
      <c r="B90" s="4" t="n"/>
      <c r="C90" s="4" t="n"/>
      <c r="D90" s="3" t="n"/>
      <c r="E90" s="3" t="n"/>
      <c r="F90" s="4" t="n"/>
      <c r="G90" s="4" t="n"/>
      <c r="H90" s="4" t="n"/>
      <c r="I90" s="29" t="n"/>
      <c r="J90" s="3" t="n"/>
      <c r="K90" s="3" t="n"/>
      <c r="L90" s="30" t="n"/>
      <c r="M90" s="33">
        <f>IF(A90="","",SUMIF('Compras'!$B$3:$B$102,A90,'Compras'!$J$3:$J$102))</f>
        <v/>
      </c>
      <c r="N90" s="11">
        <f>IF(A90="","",COUNTIF('Compras'!$B$3:$B$102,A90))</f>
        <v/>
      </c>
      <c r="O90" s="34">
        <f>IF(A90="","",IF(COUNTIF('Compras'!$B$3:$B$102,A90)=0,"",_xlfn.MAXIFS('Compras'!$C$3:$C$102,'Compras'!$B$3:$B$102,A90)))</f>
        <v/>
      </c>
      <c r="P90" s="4" t="n"/>
    </row>
    <row r="91">
      <c r="A91" s="3" t="n"/>
      <c r="B91" s="4" t="n"/>
      <c r="C91" s="4" t="n"/>
      <c r="D91" s="3" t="n"/>
      <c r="E91" s="3" t="n"/>
      <c r="F91" s="4" t="n"/>
      <c r="G91" s="4" t="n"/>
      <c r="H91" s="4" t="n"/>
      <c r="I91" s="29" t="n"/>
      <c r="J91" s="3" t="n"/>
      <c r="K91" s="3" t="n"/>
      <c r="L91" s="30" t="n"/>
      <c r="M91" s="31">
        <f>IF(A91="","",SUMIF('Compras'!$B$3:$B$102,A91,'Compras'!$J$3:$J$102))</f>
        <v/>
      </c>
      <c r="N91" s="8">
        <f>IF(A91="","",COUNTIF('Compras'!$B$3:$B$102,A91))</f>
        <v/>
      </c>
      <c r="O91" s="32">
        <f>IF(A91="","",IF(COUNTIF('Compras'!$B$3:$B$102,A91)=0,"",_xlfn.MAXIFS('Compras'!$C$3:$C$102,'Compras'!$B$3:$B$102,A91)))</f>
        <v/>
      </c>
      <c r="P91" s="4" t="n"/>
    </row>
    <row r="92">
      <c r="A92" s="3" t="n"/>
      <c r="B92" s="4" t="n"/>
      <c r="C92" s="4" t="n"/>
      <c r="D92" s="3" t="n"/>
      <c r="E92" s="3" t="n"/>
      <c r="F92" s="4" t="n"/>
      <c r="G92" s="4" t="n"/>
      <c r="H92" s="4" t="n"/>
      <c r="I92" s="29" t="n"/>
      <c r="J92" s="3" t="n"/>
      <c r="K92" s="3" t="n"/>
      <c r="L92" s="30" t="n"/>
      <c r="M92" s="33">
        <f>IF(A92="","",SUMIF('Compras'!$B$3:$B$102,A92,'Compras'!$J$3:$J$102))</f>
        <v/>
      </c>
      <c r="N92" s="11">
        <f>IF(A92="","",COUNTIF('Compras'!$B$3:$B$102,A92))</f>
        <v/>
      </c>
      <c r="O92" s="34">
        <f>IF(A92="","",IF(COUNTIF('Compras'!$B$3:$B$102,A92)=0,"",_xlfn.MAXIFS('Compras'!$C$3:$C$102,'Compras'!$B$3:$B$102,A92)))</f>
        <v/>
      </c>
      <c r="P92" s="4" t="n"/>
    </row>
    <row r="93">
      <c r="A93" s="3" t="n"/>
      <c r="B93" s="4" t="n"/>
      <c r="C93" s="4" t="n"/>
      <c r="D93" s="3" t="n"/>
      <c r="E93" s="3" t="n"/>
      <c r="F93" s="4" t="n"/>
      <c r="G93" s="4" t="n"/>
      <c r="H93" s="4" t="n"/>
      <c r="I93" s="29" t="n"/>
      <c r="J93" s="3" t="n"/>
      <c r="K93" s="3" t="n"/>
      <c r="L93" s="30" t="n"/>
      <c r="M93" s="31">
        <f>IF(A93="","",SUMIF('Compras'!$B$3:$B$102,A93,'Compras'!$J$3:$J$102))</f>
        <v/>
      </c>
      <c r="N93" s="8">
        <f>IF(A93="","",COUNTIF('Compras'!$B$3:$B$102,A93))</f>
        <v/>
      </c>
      <c r="O93" s="32">
        <f>IF(A93="","",IF(COUNTIF('Compras'!$B$3:$B$102,A93)=0,"",_xlfn.MAXIFS('Compras'!$C$3:$C$102,'Compras'!$B$3:$B$102,A93)))</f>
        <v/>
      </c>
      <c r="P93" s="4" t="n"/>
    </row>
    <row r="94">
      <c r="A94" s="3" t="n"/>
      <c r="B94" s="4" t="n"/>
      <c r="C94" s="4" t="n"/>
      <c r="D94" s="3" t="n"/>
      <c r="E94" s="3" t="n"/>
      <c r="F94" s="4" t="n"/>
      <c r="G94" s="4" t="n"/>
      <c r="H94" s="4" t="n"/>
      <c r="I94" s="29" t="n"/>
      <c r="J94" s="3" t="n"/>
      <c r="K94" s="3" t="n"/>
      <c r="L94" s="30" t="n"/>
      <c r="M94" s="33">
        <f>IF(A94="","",SUMIF('Compras'!$B$3:$B$102,A94,'Compras'!$J$3:$J$102))</f>
        <v/>
      </c>
      <c r="N94" s="11">
        <f>IF(A94="","",COUNTIF('Compras'!$B$3:$B$102,A94))</f>
        <v/>
      </c>
      <c r="O94" s="34">
        <f>IF(A94="","",IF(COUNTIF('Compras'!$B$3:$B$102,A94)=0,"",_xlfn.MAXIFS('Compras'!$C$3:$C$102,'Compras'!$B$3:$B$102,A94)))</f>
        <v/>
      </c>
      <c r="P94" s="4" t="n"/>
    </row>
    <row r="95">
      <c r="A95" s="3" t="n"/>
      <c r="B95" s="4" t="n"/>
      <c r="C95" s="4" t="n"/>
      <c r="D95" s="3" t="n"/>
      <c r="E95" s="3" t="n"/>
      <c r="F95" s="4" t="n"/>
      <c r="G95" s="4" t="n"/>
      <c r="H95" s="4" t="n"/>
      <c r="I95" s="29" t="n"/>
      <c r="J95" s="3" t="n"/>
      <c r="K95" s="3" t="n"/>
      <c r="L95" s="30" t="n"/>
      <c r="M95" s="31">
        <f>IF(A95="","",SUMIF('Compras'!$B$3:$B$102,A95,'Compras'!$J$3:$J$102))</f>
        <v/>
      </c>
      <c r="N95" s="8">
        <f>IF(A95="","",COUNTIF('Compras'!$B$3:$B$102,A95))</f>
        <v/>
      </c>
      <c r="O95" s="32">
        <f>IF(A95="","",IF(COUNTIF('Compras'!$B$3:$B$102,A95)=0,"",_xlfn.MAXIFS('Compras'!$C$3:$C$102,'Compras'!$B$3:$B$102,A95)))</f>
        <v/>
      </c>
      <c r="P95" s="4" t="n"/>
    </row>
    <row r="96">
      <c r="A96" s="3" t="n"/>
      <c r="B96" s="4" t="n"/>
      <c r="C96" s="4" t="n"/>
      <c r="D96" s="3" t="n"/>
      <c r="E96" s="3" t="n"/>
      <c r="F96" s="4" t="n"/>
      <c r="G96" s="4" t="n"/>
      <c r="H96" s="4" t="n"/>
      <c r="I96" s="29" t="n"/>
      <c r="J96" s="3" t="n"/>
      <c r="K96" s="3" t="n"/>
      <c r="L96" s="30" t="n"/>
      <c r="M96" s="33">
        <f>IF(A96="","",SUMIF('Compras'!$B$3:$B$102,A96,'Compras'!$J$3:$J$102))</f>
        <v/>
      </c>
      <c r="N96" s="11">
        <f>IF(A96="","",COUNTIF('Compras'!$B$3:$B$102,A96))</f>
        <v/>
      </c>
      <c r="O96" s="34">
        <f>IF(A96="","",IF(COUNTIF('Compras'!$B$3:$B$102,A96)=0,"",_xlfn.MAXIFS('Compras'!$C$3:$C$102,'Compras'!$B$3:$B$102,A96)))</f>
        <v/>
      </c>
      <c r="P96" s="4" t="n"/>
    </row>
    <row r="97">
      <c r="A97" s="3" t="n"/>
      <c r="B97" s="4" t="n"/>
      <c r="C97" s="4" t="n"/>
      <c r="D97" s="3" t="n"/>
      <c r="E97" s="3" t="n"/>
      <c r="F97" s="4" t="n"/>
      <c r="G97" s="4" t="n"/>
      <c r="H97" s="4" t="n"/>
      <c r="I97" s="29" t="n"/>
      <c r="J97" s="3" t="n"/>
      <c r="K97" s="3" t="n"/>
      <c r="L97" s="30" t="n"/>
      <c r="M97" s="31">
        <f>IF(A97="","",SUMIF('Compras'!$B$3:$B$102,A97,'Compras'!$J$3:$J$102))</f>
        <v/>
      </c>
      <c r="N97" s="8">
        <f>IF(A97="","",COUNTIF('Compras'!$B$3:$B$102,A97))</f>
        <v/>
      </c>
      <c r="O97" s="32">
        <f>IF(A97="","",IF(COUNTIF('Compras'!$B$3:$B$102,A97)=0,"",_xlfn.MAXIFS('Compras'!$C$3:$C$102,'Compras'!$B$3:$B$102,A97)))</f>
        <v/>
      </c>
      <c r="P97" s="4" t="n"/>
    </row>
    <row r="98">
      <c r="A98" s="3" t="n"/>
      <c r="B98" s="4" t="n"/>
      <c r="C98" s="4" t="n"/>
      <c r="D98" s="3" t="n"/>
      <c r="E98" s="3" t="n"/>
      <c r="F98" s="4" t="n"/>
      <c r="G98" s="4" t="n"/>
      <c r="H98" s="4" t="n"/>
      <c r="I98" s="29" t="n"/>
      <c r="J98" s="3" t="n"/>
      <c r="K98" s="3" t="n"/>
      <c r="L98" s="30" t="n"/>
      <c r="M98" s="33">
        <f>IF(A98="","",SUMIF('Compras'!$B$3:$B$102,A98,'Compras'!$J$3:$J$102))</f>
        <v/>
      </c>
      <c r="N98" s="11">
        <f>IF(A98="","",COUNTIF('Compras'!$B$3:$B$102,A98))</f>
        <v/>
      </c>
      <c r="O98" s="34">
        <f>IF(A98="","",IF(COUNTIF('Compras'!$B$3:$B$102,A98)=0,"",_xlfn.MAXIFS('Compras'!$C$3:$C$102,'Compras'!$B$3:$B$102,A98)))</f>
        <v/>
      </c>
      <c r="P98" s="4" t="n"/>
    </row>
    <row r="99">
      <c r="A99" s="3" t="n"/>
      <c r="B99" s="4" t="n"/>
      <c r="C99" s="4" t="n"/>
      <c r="D99" s="3" t="n"/>
      <c r="E99" s="3" t="n"/>
      <c r="F99" s="4" t="n"/>
      <c r="G99" s="4" t="n"/>
      <c r="H99" s="4" t="n"/>
      <c r="I99" s="29" t="n"/>
      <c r="J99" s="3" t="n"/>
      <c r="K99" s="3" t="n"/>
      <c r="L99" s="30" t="n"/>
      <c r="M99" s="31">
        <f>IF(A99="","",SUMIF('Compras'!$B$3:$B$102,A99,'Compras'!$J$3:$J$102))</f>
        <v/>
      </c>
      <c r="N99" s="8">
        <f>IF(A99="","",COUNTIF('Compras'!$B$3:$B$102,A99))</f>
        <v/>
      </c>
      <c r="O99" s="32">
        <f>IF(A99="","",IF(COUNTIF('Compras'!$B$3:$B$102,A99)=0,"",_xlfn.MAXIFS('Compras'!$C$3:$C$102,'Compras'!$B$3:$B$102,A99)))</f>
        <v/>
      </c>
      <c r="P99" s="4" t="n"/>
    </row>
    <row r="100">
      <c r="A100" s="3" t="n"/>
      <c r="B100" s="4" t="n"/>
      <c r="C100" s="4" t="n"/>
      <c r="D100" s="3" t="n"/>
      <c r="E100" s="3" t="n"/>
      <c r="F100" s="4" t="n"/>
      <c r="G100" s="4" t="n"/>
      <c r="H100" s="4" t="n"/>
      <c r="I100" s="29" t="n"/>
      <c r="J100" s="3" t="n"/>
      <c r="K100" s="3" t="n"/>
      <c r="L100" s="30" t="n"/>
      <c r="M100" s="33">
        <f>IF(A100="","",SUMIF('Compras'!$B$3:$B$102,A100,'Compras'!$J$3:$J$102))</f>
        <v/>
      </c>
      <c r="N100" s="11">
        <f>IF(A100="","",COUNTIF('Compras'!$B$3:$B$102,A100))</f>
        <v/>
      </c>
      <c r="O100" s="34">
        <f>IF(A100="","",IF(COUNTIF('Compras'!$B$3:$B$102,A100)=0,"",_xlfn.MAXIFS('Compras'!$C$3:$C$102,'Compras'!$B$3:$B$102,A100)))</f>
        <v/>
      </c>
      <c r="P100" s="4" t="n"/>
    </row>
    <row r="101">
      <c r="A101" s="3" t="n"/>
      <c r="B101" s="4" t="n"/>
      <c r="C101" s="4" t="n"/>
      <c r="D101" s="3" t="n"/>
      <c r="E101" s="3" t="n"/>
      <c r="F101" s="4" t="n"/>
      <c r="G101" s="4" t="n"/>
      <c r="H101" s="4" t="n"/>
      <c r="I101" s="29" t="n"/>
      <c r="J101" s="3" t="n"/>
      <c r="K101" s="3" t="n"/>
      <c r="L101" s="30" t="n"/>
      <c r="M101" s="31">
        <f>IF(A101="","",SUMIF('Compras'!$B$3:$B$102,A101,'Compras'!$J$3:$J$102))</f>
        <v/>
      </c>
      <c r="N101" s="8">
        <f>IF(A101="","",COUNTIF('Compras'!$B$3:$B$102,A101))</f>
        <v/>
      </c>
      <c r="O101" s="32">
        <f>IF(A101="","",IF(COUNTIF('Compras'!$B$3:$B$102,A101)=0,"",_xlfn.MAXIFS('Compras'!$C$3:$C$102,'Compras'!$B$3:$B$102,A101)))</f>
        <v/>
      </c>
      <c r="P101" s="4" t="n"/>
    </row>
    <row r="102">
      <c r="A102" s="3" t="n"/>
      <c r="B102" s="4" t="n"/>
      <c r="C102" s="4" t="n"/>
      <c r="D102" s="3" t="n"/>
      <c r="E102" s="3" t="n"/>
      <c r="F102" s="4" t="n"/>
      <c r="G102" s="4" t="n"/>
      <c r="H102" s="4" t="n"/>
      <c r="I102" s="29" t="n"/>
      <c r="J102" s="3" t="n"/>
      <c r="K102" s="3" t="n"/>
      <c r="L102" s="30" t="n"/>
      <c r="M102" s="33">
        <f>IF(A102="","",SUMIF('Compras'!$B$3:$B$102,A102,'Compras'!$J$3:$J$102))</f>
        <v/>
      </c>
      <c r="N102" s="11">
        <f>IF(A102="","",COUNTIF('Compras'!$B$3:$B$102,A102))</f>
        <v/>
      </c>
      <c r="O102" s="34">
        <f>IF(A102="","",IF(COUNTIF('Compras'!$B$3:$B$102,A102)=0,"",_xlfn.MAXIFS('Compras'!$C$3:$C$102,'Compras'!$B$3:$B$102,A102)))</f>
        <v/>
      </c>
      <c r="P102" s="4" t="n"/>
    </row>
  </sheetData>
  <autoFilter ref="A2:P102"/>
  <mergeCells count="1">
    <mergeCell ref="A1:P1"/>
  </mergeCells>
  <conditionalFormatting sqref="K3:K102">
    <cfRule type="expression" priority="1" dxfId="0">
      <formula>$K3="Activo"</formula>
    </cfRule>
    <cfRule type="expression" priority="2" dxfId="1">
      <formula>$K3="Inactivo"</formula>
    </cfRule>
  </conditionalFormatting>
  <conditionalFormatting sqref="M3:M102">
    <cfRule type="expression" priority="3" dxfId="0">
      <formula>$M3&gt;0</formula>
    </cfRule>
  </conditionalFormatting>
  <dataValidations count="2">
    <dataValidation sqref="J3:J102" showErrorMessage="1" showInputMessage="1" allowBlank="1" type="list">
      <formula1>"Empresa,Autónomo,Particular"</formula1>
    </dataValidation>
    <dataValidation sqref="K3:K102" showErrorMessage="1" showInputMessage="1" allowBlank="1" type="list">
      <formula1>"Activo,Inactivo"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4" customWidth="1" min="3" max="3"/>
    <col width="28" customWidth="1" min="4" max="4"/>
    <col width="22" customWidth="1" min="5" max="5"/>
    <col width="19" customWidth="1" min="6" max="6"/>
    <col width="12" customWidth="1" min="7" max="7"/>
    <col width="15" customWidth="1" min="8" max="8"/>
    <col width="16" customWidth="1" min="9" max="9"/>
    <col width="19" customWidth="1" min="10" max="10"/>
    <col width="18" customWidth="1" min="11" max="11"/>
    <col width="17" customWidth="1" min="12" max="12"/>
    <col width="15" customWidth="1" min="13" max="13"/>
    <col width="18" customWidth="1" min="14" max="14"/>
    <col width="30" customWidth="1" min="15" max="15"/>
  </cols>
  <sheetData>
    <row r="1" ht="26" customHeight="1">
      <c r="A1" s="1" t="inlineStr">
        <is>
          <t>Historial de compras</t>
        </is>
      </c>
    </row>
    <row r="2">
      <c r="A2" s="2" t="inlineStr">
        <is>
          <t>Nº factura</t>
        </is>
      </c>
      <c r="B2" s="2" t="inlineStr">
        <is>
          <t>ID cliente</t>
        </is>
      </c>
      <c r="C2" s="2" t="inlineStr">
        <is>
          <t>Fecha compra</t>
        </is>
      </c>
      <c r="D2" s="2" t="inlineStr">
        <is>
          <t>Producto / servicio</t>
        </is>
      </c>
      <c r="E2" s="2" t="inlineStr">
        <is>
          <t>Categoría</t>
        </is>
      </c>
      <c r="F2" s="2" t="inlineStr">
        <is>
          <t>Base imponible (€)</t>
        </is>
      </c>
      <c r="G2" s="2" t="inlineStr">
        <is>
          <t>Tipo IVA</t>
        </is>
      </c>
      <c r="H2" s="2" t="inlineStr">
        <is>
          <t>IVA (€)</t>
        </is>
      </c>
      <c r="I2" s="2" t="inlineStr">
        <is>
          <t>Descuento (%)</t>
        </is>
      </c>
      <c r="J2" s="2" t="inlineStr">
        <is>
          <t>Total factura (€)</t>
        </is>
      </c>
      <c r="K2" s="2" t="inlineStr">
        <is>
          <t>Forma de pago</t>
        </is>
      </c>
      <c r="L2" s="2" t="inlineStr">
        <is>
          <t>Estado de cobro</t>
        </is>
      </c>
      <c r="M2" s="2" t="inlineStr">
        <is>
          <t>Vencimiento</t>
        </is>
      </c>
      <c r="N2" s="2" t="inlineStr">
        <is>
          <t>Comercial</t>
        </is>
      </c>
      <c r="O2" s="2" t="inlineStr">
        <is>
          <t>Notas</t>
        </is>
      </c>
    </row>
    <row r="3">
      <c r="A3" s="3" t="inlineStr">
        <is>
          <t>FAC-2026-001</t>
        </is>
      </c>
      <c r="B3" s="3" t="inlineStr">
        <is>
          <t>CLI-001</t>
        </is>
      </c>
      <c r="C3" s="29" t="n">
        <v>46050</v>
      </c>
      <c r="D3" s="4" t="inlineStr">
        <is>
          <t>Servicio de consultoría</t>
        </is>
      </c>
      <c r="E3" s="4" t="inlineStr">
        <is>
          <t>Servicios profesionales</t>
        </is>
      </c>
      <c r="F3" s="30" t="n">
        <v>1250</v>
      </c>
      <c r="G3" s="35" t="n">
        <v>0.21</v>
      </c>
      <c r="H3" s="31">
        <f>IF(OR(F3="",G3=""),"",F3*G3)</f>
        <v/>
      </c>
      <c r="I3" s="35" t="n">
        <v>0</v>
      </c>
      <c r="J3" s="31">
        <f>IF(F3="","",(F3+IF(H3="",0,H3))*(1-IF(I3="",0,I3)))</f>
        <v/>
      </c>
      <c r="K3" s="3" t="inlineStr">
        <is>
          <t>Transferencia</t>
        </is>
      </c>
      <c r="L3" s="3" t="inlineStr">
        <is>
          <t>Pagada</t>
        </is>
      </c>
      <c r="M3" s="32">
        <f>IF(C3="","",C3+30)</f>
        <v/>
      </c>
      <c r="N3" s="3" t="inlineStr">
        <is>
          <t>Laura Gómez</t>
        </is>
      </c>
      <c r="O3" s="4" t="inlineStr">
        <is>
          <t>Proyecto inicial de asesoramiento.</t>
        </is>
      </c>
    </row>
    <row r="4">
      <c r="A4" s="3" t="inlineStr">
        <is>
          <t>FAC-2026-002</t>
        </is>
      </c>
      <c r="B4" s="3" t="inlineStr">
        <is>
          <t>CLI-002</t>
        </is>
      </c>
      <c r="C4" s="29" t="n">
        <v>46057</v>
      </c>
      <c r="D4" s="4" t="inlineStr">
        <is>
          <t>Licencia de software</t>
        </is>
      </c>
      <c r="E4" s="4" t="inlineStr">
        <is>
          <t>Software</t>
        </is>
      </c>
      <c r="F4" s="30" t="n">
        <v>680</v>
      </c>
      <c r="G4" s="35" t="n">
        <v>0.21</v>
      </c>
      <c r="H4" s="33">
        <f>IF(OR(F4="",G4=""),"",F4*G4)</f>
        <v/>
      </c>
      <c r="I4" s="35" t="n">
        <v>0.05</v>
      </c>
      <c r="J4" s="33">
        <f>IF(F4="","",(F4+IF(H4="",0,H4))*(1-IF(I4="",0,I4)))</f>
        <v/>
      </c>
      <c r="K4" s="3" t="inlineStr">
        <is>
          <t>Tarjeta</t>
        </is>
      </c>
      <c r="L4" s="3" t="inlineStr">
        <is>
          <t>Pagada</t>
        </is>
      </c>
      <c r="M4" s="34">
        <f>IF(C4="","",C4+30)</f>
        <v/>
      </c>
      <c r="N4" s="3" t="inlineStr">
        <is>
          <t>David Ruiz</t>
        </is>
      </c>
      <c r="O4" s="4" t="inlineStr">
        <is>
          <t>Renovación anual.</t>
        </is>
      </c>
    </row>
    <row r="5">
      <c r="A5" s="3" t="inlineStr">
        <is>
          <t>FAC-2026-003</t>
        </is>
      </c>
      <c r="B5" s="3" t="inlineStr">
        <is>
          <t>CLI-003</t>
        </is>
      </c>
      <c r="C5" s="29" t="n">
        <v>46070</v>
      </c>
      <c r="D5" s="4" t="inlineStr">
        <is>
          <t>Material de oficina</t>
        </is>
      </c>
      <c r="E5" s="4" t="inlineStr">
        <is>
          <t>Papelería</t>
        </is>
      </c>
      <c r="F5" s="30" t="n">
        <v>245.5</v>
      </c>
      <c r="G5" s="35" t="n">
        <v>0.21</v>
      </c>
      <c r="H5" s="31">
        <f>IF(OR(F5="",G5=""),"",F5*G5)</f>
        <v/>
      </c>
      <c r="I5" s="35" t="n">
        <v>0</v>
      </c>
      <c r="J5" s="31">
        <f>IF(F5="","",(F5+IF(H5="",0,H5))*(1-IF(I5="",0,I5)))</f>
        <v/>
      </c>
      <c r="K5" s="3" t="inlineStr">
        <is>
          <t>Tarjeta</t>
        </is>
      </c>
      <c r="L5" s="3" t="inlineStr">
        <is>
          <t>Pagada</t>
        </is>
      </c>
      <c r="M5" s="32">
        <f>IF(C5="","",C5+30)</f>
        <v/>
      </c>
      <c r="N5" s="3" t="inlineStr">
        <is>
          <t>Celia Ramos</t>
        </is>
      </c>
      <c r="O5" s="4" t="inlineStr">
        <is>
          <t>Entrega completada.</t>
        </is>
      </c>
    </row>
    <row r="6">
      <c r="A6" s="3" t="inlineStr">
        <is>
          <t>FAC-2026-004</t>
        </is>
      </c>
      <c r="B6" s="3" t="inlineStr">
        <is>
          <t>CLI-004</t>
        </is>
      </c>
      <c r="C6" s="29" t="n">
        <v>46101</v>
      </c>
      <c r="D6" s="4" t="inlineStr">
        <is>
          <t>Diseño de catálogo</t>
        </is>
      </c>
      <c r="E6" s="4" t="inlineStr">
        <is>
          <t>Marketing</t>
        </is>
      </c>
      <c r="F6" s="30" t="n">
        <v>1980</v>
      </c>
      <c r="G6" s="35" t="n">
        <v>0.21</v>
      </c>
      <c r="H6" s="33">
        <f>IF(OR(F6="",G6=""),"",F6*G6)</f>
        <v/>
      </c>
      <c r="I6" s="35" t="n">
        <v>0.1</v>
      </c>
      <c r="J6" s="33">
        <f>IF(F6="","",(F6+IF(H6="",0,H6))*(1-IF(I6="",0,I6)))</f>
        <v/>
      </c>
      <c r="K6" s="3" t="inlineStr">
        <is>
          <t>Transferencia</t>
        </is>
      </c>
      <c r="L6" s="3" t="inlineStr">
        <is>
          <t>Vencida</t>
        </is>
      </c>
      <c r="M6" s="34">
        <f>IF(C6="","",C6+30)</f>
        <v/>
      </c>
      <c r="N6" s="3" t="inlineStr">
        <is>
          <t>Laura Gómez</t>
        </is>
      </c>
      <c r="O6" s="4" t="inlineStr">
        <is>
          <t>Pendiente de regularización.</t>
        </is>
      </c>
    </row>
    <row r="7">
      <c r="A7" s="3" t="inlineStr">
        <is>
          <t>FAC-2026-005</t>
        </is>
      </c>
      <c r="B7" s="3" t="inlineStr">
        <is>
          <t>CLI-005</t>
        </is>
      </c>
      <c r="C7" s="29" t="n">
        <v>46121</v>
      </c>
      <c r="D7" s="4" t="inlineStr">
        <is>
          <t>Mantenimiento web</t>
        </is>
      </c>
      <c r="E7" s="4" t="inlineStr">
        <is>
          <t>Servicios digitales</t>
        </is>
      </c>
      <c r="F7" s="30" t="n">
        <v>430</v>
      </c>
      <c r="G7" s="35" t="n">
        <v>0.21</v>
      </c>
      <c r="H7" s="31">
        <f>IF(OR(F7="",G7=""),"",F7*G7)</f>
        <v/>
      </c>
      <c r="I7" s="35" t="n">
        <v>0</v>
      </c>
      <c r="J7" s="31">
        <f>IF(F7="","",(F7+IF(H7="",0,H7))*(1-IF(I7="",0,I7)))</f>
        <v/>
      </c>
      <c r="K7" s="3" t="inlineStr">
        <is>
          <t>Domiciliación</t>
        </is>
      </c>
      <c r="L7" s="3" t="inlineStr">
        <is>
          <t>Pagada</t>
        </is>
      </c>
      <c r="M7" s="32">
        <f>IF(C7="","",C7+30)</f>
        <v/>
      </c>
      <c r="N7" s="3" t="inlineStr">
        <is>
          <t>David Ruiz</t>
        </is>
      </c>
      <c r="O7" s="4" t="inlineStr">
        <is>
          <t>Servicio mensual.</t>
        </is>
      </c>
    </row>
    <row r="8">
      <c r="A8" s="3" t="inlineStr">
        <is>
          <t>FAC-2026-006</t>
        </is>
      </c>
      <c r="B8" s="3" t="inlineStr">
        <is>
          <t>CLI-006</t>
        </is>
      </c>
      <c r="C8" s="29" t="n">
        <v>46172</v>
      </c>
      <c r="D8" s="4" t="inlineStr">
        <is>
          <t>Equipamiento informático</t>
        </is>
      </c>
      <c r="E8" s="4" t="inlineStr">
        <is>
          <t>Tecnología</t>
        </is>
      </c>
      <c r="F8" s="30" t="n">
        <v>3200</v>
      </c>
      <c r="G8" s="35" t="n">
        <v>0.21</v>
      </c>
      <c r="H8" s="33">
        <f>IF(OR(F8="",G8=""),"",F8*G8)</f>
        <v/>
      </c>
      <c r="I8" s="35" t="n">
        <v>0.08</v>
      </c>
      <c r="J8" s="33">
        <f>IF(F8="","",(F8+IF(H8="",0,H8))*(1-IF(I8="",0,I8)))</f>
        <v/>
      </c>
      <c r="K8" s="3" t="inlineStr">
        <is>
          <t>Transferencia</t>
        </is>
      </c>
      <c r="L8" s="3" t="inlineStr">
        <is>
          <t>Pagada</t>
        </is>
      </c>
      <c r="M8" s="34">
        <f>IF(C8="","",C8+30)</f>
        <v/>
      </c>
      <c r="N8" s="3" t="inlineStr">
        <is>
          <t>Celia Ramos</t>
        </is>
      </c>
      <c r="O8" s="4" t="inlineStr">
        <is>
          <t>Compra de equipos.</t>
        </is>
      </c>
    </row>
    <row r="9">
      <c r="A9" s="3" t="inlineStr">
        <is>
          <t>FAC-2026-007</t>
        </is>
      </c>
      <c r="B9" s="3" t="inlineStr">
        <is>
          <t>CLI-007</t>
        </is>
      </c>
      <c r="C9" s="29" t="n">
        <v>46188</v>
      </c>
      <c r="D9" s="4" t="inlineStr">
        <is>
          <t>Impresión de documentos</t>
        </is>
      </c>
      <c r="E9" s="4" t="inlineStr">
        <is>
          <t>Imprenta</t>
        </is>
      </c>
      <c r="F9" s="30" t="n">
        <v>165</v>
      </c>
      <c r="G9" s="35" t="n">
        <v>0.1</v>
      </c>
      <c r="H9" s="31">
        <f>IF(OR(F9="",G9=""),"",F9*G9)</f>
        <v/>
      </c>
      <c r="I9" s="35" t="n">
        <v>0</v>
      </c>
      <c r="J9" s="31">
        <f>IF(F9="","",(F9+IF(H9="",0,H9))*(1-IF(I9="",0,I9)))</f>
        <v/>
      </c>
      <c r="K9" s="3" t="inlineStr">
        <is>
          <t>Efectivo</t>
        </is>
      </c>
      <c r="L9" s="3" t="inlineStr">
        <is>
          <t>Pagada</t>
        </is>
      </c>
      <c r="M9" s="32">
        <f>IF(C9="","",C9+30)</f>
        <v/>
      </c>
      <c r="N9" s="3" t="inlineStr">
        <is>
          <t>Laura Gómez</t>
        </is>
      </c>
      <c r="O9" s="4" t="inlineStr">
        <is>
          <t>Recogida en tienda.</t>
        </is>
      </c>
    </row>
    <row r="10">
      <c r="A10" s="3" t="inlineStr">
        <is>
          <t>FAC-2026-008</t>
        </is>
      </c>
      <c r="B10" s="3" t="inlineStr">
        <is>
          <t>CLI-008</t>
        </is>
      </c>
      <c r="C10" s="29" t="n">
        <v>46224</v>
      </c>
      <c r="D10" s="4" t="inlineStr">
        <is>
          <t>Formación especializada</t>
        </is>
      </c>
      <c r="E10" s="4" t="inlineStr">
        <is>
          <t>Formación</t>
        </is>
      </c>
      <c r="F10" s="30" t="n">
        <v>760</v>
      </c>
      <c r="G10" s="35" t="n">
        <v>0.21</v>
      </c>
      <c r="H10" s="33">
        <f>IF(OR(F10="",G10=""),"",F10*G10)</f>
        <v/>
      </c>
      <c r="I10" s="35" t="n">
        <v>0</v>
      </c>
      <c r="J10" s="33">
        <f>IF(F10="","",(F10+IF(H10="",0,H10))*(1-IF(I10="",0,I10)))</f>
        <v/>
      </c>
      <c r="K10" s="3" t="inlineStr">
        <is>
          <t>Tarjeta</t>
        </is>
      </c>
      <c r="L10" s="3" t="inlineStr">
        <is>
          <t>Vencida</t>
        </is>
      </c>
      <c r="M10" s="34">
        <f>IF(C10="","",C10+30)</f>
        <v/>
      </c>
      <c r="N10" s="3" t="inlineStr">
        <is>
          <t>David Ruiz</t>
        </is>
      </c>
      <c r="O10" s="4" t="inlineStr">
        <is>
          <t>Pendiente de cobro.</t>
        </is>
      </c>
    </row>
    <row r="11">
      <c r="A11" s="3" t="inlineStr">
        <is>
          <t>FAC-2026-009</t>
        </is>
      </c>
      <c r="B11" s="3" t="inlineStr">
        <is>
          <t>CLI-009</t>
        </is>
      </c>
      <c r="C11" s="29" t="n">
        <v>46252</v>
      </c>
      <c r="D11" s="4" t="inlineStr">
        <is>
          <t>Campaña publicitaria</t>
        </is>
      </c>
      <c r="E11" s="4" t="inlineStr">
        <is>
          <t>Marketing</t>
        </is>
      </c>
      <c r="F11" s="30" t="n">
        <v>1490</v>
      </c>
      <c r="G11" s="35" t="n">
        <v>0.21</v>
      </c>
      <c r="H11" s="31">
        <f>IF(OR(F11="",G11=""),"",F11*G11)</f>
        <v/>
      </c>
      <c r="I11" s="35" t="n">
        <v>0.12</v>
      </c>
      <c r="J11" s="31">
        <f>IF(F11="","",(F11+IF(H11="",0,H11))*(1-IF(I11="",0,I11)))</f>
        <v/>
      </c>
      <c r="K11" s="3" t="inlineStr">
        <is>
          <t>Transferencia</t>
        </is>
      </c>
      <c r="L11" s="3" t="inlineStr">
        <is>
          <t>Pendiente</t>
        </is>
      </c>
      <c r="M11" s="32">
        <f>IF(C11="","",C11+30)</f>
        <v/>
      </c>
      <c r="N11" s="3" t="inlineStr">
        <is>
          <t>Celia Ramos</t>
        </is>
      </c>
      <c r="O11" s="4" t="inlineStr">
        <is>
          <t>Vencimiento próximo.</t>
        </is>
      </c>
    </row>
    <row r="12">
      <c r="A12" s="3" t="inlineStr">
        <is>
          <t>FAC-2026-010</t>
        </is>
      </c>
      <c r="B12" s="3" t="inlineStr">
        <is>
          <t>CLI-010</t>
        </is>
      </c>
      <c r="C12" s="29" t="n">
        <v>46267</v>
      </c>
      <c r="D12" s="4" t="inlineStr">
        <is>
          <t>Reparación técnica</t>
        </is>
      </c>
      <c r="E12" s="4" t="inlineStr">
        <is>
          <t>Servicios técnicos</t>
        </is>
      </c>
      <c r="F12" s="30" t="n">
        <v>315</v>
      </c>
      <c r="G12" s="35" t="n">
        <v>0.21</v>
      </c>
      <c r="H12" s="33">
        <f>IF(OR(F12="",G12=""),"",F12*G12)</f>
        <v/>
      </c>
      <c r="I12" s="35" t="n">
        <v>0</v>
      </c>
      <c r="J12" s="33">
        <f>IF(F12="","",(F12+IF(H12="",0,H12))*(1-IF(I12="",0,I12)))</f>
        <v/>
      </c>
      <c r="K12" s="3" t="inlineStr">
        <is>
          <t>Tarjeta</t>
        </is>
      </c>
      <c r="L12" s="3" t="inlineStr">
        <is>
          <t>Pendiente</t>
        </is>
      </c>
      <c r="M12" s="34">
        <f>IF(C12="","",C12+30)</f>
        <v/>
      </c>
      <c r="N12" s="3" t="inlineStr">
        <is>
          <t>Laura Gómez</t>
        </is>
      </c>
      <c r="O12" s="4" t="inlineStr">
        <is>
          <t>Pendiente de revisión.</t>
        </is>
      </c>
    </row>
    <row r="13">
      <c r="A13" s="3" t="n"/>
      <c r="B13" s="3" t="n"/>
      <c r="C13" s="29" t="n"/>
      <c r="D13" s="4" t="n"/>
      <c r="E13" s="4" t="n"/>
      <c r="F13" s="30" t="n"/>
      <c r="G13" s="35" t="n"/>
      <c r="H13" s="31">
        <f>IF(OR(F13="",G13=""),"",F13*G13)</f>
        <v/>
      </c>
      <c r="I13" s="35" t="n"/>
      <c r="J13" s="31">
        <f>IF(F13="","",(F13+IF(H13="",0,H13))*(1-IF(I13="",0,I13)))</f>
        <v/>
      </c>
      <c r="K13" s="3" t="n"/>
      <c r="L13" s="3" t="n"/>
      <c r="M13" s="32">
        <f>IF(C13="","",C13+30)</f>
        <v/>
      </c>
      <c r="N13" s="3" t="n"/>
      <c r="O13" s="4" t="n"/>
    </row>
    <row r="14">
      <c r="A14" s="3" t="n"/>
      <c r="B14" s="3" t="n"/>
      <c r="C14" s="29" t="n"/>
      <c r="D14" s="4" t="n"/>
      <c r="E14" s="4" t="n"/>
      <c r="F14" s="30" t="n"/>
      <c r="G14" s="35" t="n"/>
      <c r="H14" s="33">
        <f>IF(OR(F14="",G14=""),"",F14*G14)</f>
        <v/>
      </c>
      <c r="I14" s="35" t="n"/>
      <c r="J14" s="33">
        <f>IF(F14="","",(F14+IF(H14="",0,H14))*(1-IF(I14="",0,I14)))</f>
        <v/>
      </c>
      <c r="K14" s="3" t="n"/>
      <c r="L14" s="3" t="n"/>
      <c r="M14" s="34">
        <f>IF(C14="","",C14+30)</f>
        <v/>
      </c>
      <c r="N14" s="3" t="n"/>
      <c r="O14" s="4" t="n"/>
    </row>
    <row r="15">
      <c r="A15" s="3" t="n"/>
      <c r="B15" s="3" t="n"/>
      <c r="C15" s="29" t="n"/>
      <c r="D15" s="4" t="n"/>
      <c r="E15" s="4" t="n"/>
      <c r="F15" s="30" t="n"/>
      <c r="G15" s="35" t="n"/>
      <c r="H15" s="31">
        <f>IF(OR(F15="",G15=""),"",F15*G15)</f>
        <v/>
      </c>
      <c r="I15" s="35" t="n"/>
      <c r="J15" s="31">
        <f>IF(F15="","",(F15+IF(H15="",0,H15))*(1-IF(I15="",0,I15)))</f>
        <v/>
      </c>
      <c r="K15" s="3" t="n"/>
      <c r="L15" s="3" t="n"/>
      <c r="M15" s="32">
        <f>IF(C15="","",C15+30)</f>
        <v/>
      </c>
      <c r="N15" s="3" t="n"/>
      <c r="O15" s="4" t="n"/>
    </row>
    <row r="16">
      <c r="A16" s="3" t="n"/>
      <c r="B16" s="3" t="n"/>
      <c r="C16" s="29" t="n"/>
      <c r="D16" s="4" t="n"/>
      <c r="E16" s="4" t="n"/>
      <c r="F16" s="30" t="n"/>
      <c r="G16" s="35" t="n"/>
      <c r="H16" s="33">
        <f>IF(OR(F16="",G16=""),"",F16*G16)</f>
        <v/>
      </c>
      <c r="I16" s="35" t="n"/>
      <c r="J16" s="33">
        <f>IF(F16="","",(F16+IF(H16="",0,H16))*(1-IF(I16="",0,I16)))</f>
        <v/>
      </c>
      <c r="K16" s="3" t="n"/>
      <c r="L16" s="3" t="n"/>
      <c r="M16" s="34">
        <f>IF(C16="","",C16+30)</f>
        <v/>
      </c>
      <c r="N16" s="3" t="n"/>
      <c r="O16" s="4" t="n"/>
    </row>
    <row r="17">
      <c r="A17" s="3" t="n"/>
      <c r="B17" s="3" t="n"/>
      <c r="C17" s="29" t="n"/>
      <c r="D17" s="4" t="n"/>
      <c r="E17" s="4" t="n"/>
      <c r="F17" s="30" t="n"/>
      <c r="G17" s="35" t="n"/>
      <c r="H17" s="31">
        <f>IF(OR(F17="",G17=""),"",F17*G17)</f>
        <v/>
      </c>
      <c r="I17" s="35" t="n"/>
      <c r="J17" s="31">
        <f>IF(F17="","",(F17+IF(H17="",0,H17))*(1-IF(I17="",0,I17)))</f>
        <v/>
      </c>
      <c r="K17" s="3" t="n"/>
      <c r="L17" s="3" t="n"/>
      <c r="M17" s="32">
        <f>IF(C17="","",C17+30)</f>
        <v/>
      </c>
      <c r="N17" s="3" t="n"/>
      <c r="O17" s="4" t="n"/>
    </row>
    <row r="18">
      <c r="A18" s="3" t="n"/>
      <c r="B18" s="3" t="n"/>
      <c r="C18" s="29" t="n"/>
      <c r="D18" s="4" t="n"/>
      <c r="E18" s="4" t="n"/>
      <c r="F18" s="30" t="n"/>
      <c r="G18" s="35" t="n"/>
      <c r="H18" s="33">
        <f>IF(OR(F18="",G18=""),"",F18*G18)</f>
        <v/>
      </c>
      <c r="I18" s="35" t="n"/>
      <c r="J18" s="33">
        <f>IF(F18="","",(F18+IF(H18="",0,H18))*(1-IF(I18="",0,I18)))</f>
        <v/>
      </c>
      <c r="K18" s="3" t="n"/>
      <c r="L18" s="3" t="n"/>
      <c r="M18" s="34">
        <f>IF(C18="","",C18+30)</f>
        <v/>
      </c>
      <c r="N18" s="3" t="n"/>
      <c r="O18" s="4" t="n"/>
    </row>
    <row r="19">
      <c r="A19" s="3" t="n"/>
      <c r="B19" s="3" t="n"/>
      <c r="C19" s="29" t="n"/>
      <c r="D19" s="4" t="n"/>
      <c r="E19" s="4" t="n"/>
      <c r="F19" s="30" t="n"/>
      <c r="G19" s="35" t="n"/>
      <c r="H19" s="31">
        <f>IF(OR(F19="",G19=""),"",F19*G19)</f>
        <v/>
      </c>
      <c r="I19" s="35" t="n"/>
      <c r="J19" s="31">
        <f>IF(F19="","",(F19+IF(H19="",0,H19))*(1-IF(I19="",0,I19)))</f>
        <v/>
      </c>
      <c r="K19" s="3" t="n"/>
      <c r="L19" s="3" t="n"/>
      <c r="M19" s="32">
        <f>IF(C19="","",C19+30)</f>
        <v/>
      </c>
      <c r="N19" s="3" t="n"/>
      <c r="O19" s="4" t="n"/>
    </row>
    <row r="20">
      <c r="A20" s="3" t="n"/>
      <c r="B20" s="3" t="n"/>
      <c r="C20" s="29" t="n"/>
      <c r="D20" s="4" t="n"/>
      <c r="E20" s="4" t="n"/>
      <c r="F20" s="30" t="n"/>
      <c r="G20" s="35" t="n"/>
      <c r="H20" s="33">
        <f>IF(OR(F20="",G20=""),"",F20*G20)</f>
        <v/>
      </c>
      <c r="I20" s="35" t="n"/>
      <c r="J20" s="33">
        <f>IF(F20="","",(F20+IF(H20="",0,H20))*(1-IF(I20="",0,I20)))</f>
        <v/>
      </c>
      <c r="K20" s="3" t="n"/>
      <c r="L20" s="3" t="n"/>
      <c r="M20" s="34">
        <f>IF(C20="","",C20+30)</f>
        <v/>
      </c>
      <c r="N20" s="3" t="n"/>
      <c r="O20" s="4" t="n"/>
    </row>
    <row r="21">
      <c r="A21" s="3" t="n"/>
      <c r="B21" s="3" t="n"/>
      <c r="C21" s="29" t="n"/>
      <c r="D21" s="4" t="n"/>
      <c r="E21" s="4" t="n"/>
      <c r="F21" s="30" t="n"/>
      <c r="G21" s="35" t="n"/>
      <c r="H21" s="31">
        <f>IF(OR(F21="",G21=""),"",F21*G21)</f>
        <v/>
      </c>
      <c r="I21" s="35" t="n"/>
      <c r="J21" s="31">
        <f>IF(F21="","",(F21+IF(H21="",0,H21))*(1-IF(I21="",0,I21)))</f>
        <v/>
      </c>
      <c r="K21" s="3" t="n"/>
      <c r="L21" s="3" t="n"/>
      <c r="M21" s="32">
        <f>IF(C21="","",C21+30)</f>
        <v/>
      </c>
      <c r="N21" s="3" t="n"/>
      <c r="O21" s="4" t="n"/>
    </row>
    <row r="22">
      <c r="A22" s="3" t="n"/>
      <c r="B22" s="3" t="n"/>
      <c r="C22" s="29" t="n"/>
      <c r="D22" s="4" t="n"/>
      <c r="E22" s="4" t="n"/>
      <c r="F22" s="30" t="n"/>
      <c r="G22" s="35" t="n"/>
      <c r="H22" s="33">
        <f>IF(OR(F22="",G22=""),"",F22*G22)</f>
        <v/>
      </c>
      <c r="I22" s="35" t="n"/>
      <c r="J22" s="33">
        <f>IF(F22="","",(F22+IF(H22="",0,H22))*(1-IF(I22="",0,I22)))</f>
        <v/>
      </c>
      <c r="K22" s="3" t="n"/>
      <c r="L22" s="3" t="n"/>
      <c r="M22" s="34">
        <f>IF(C22="","",C22+30)</f>
        <v/>
      </c>
      <c r="N22" s="3" t="n"/>
      <c r="O22" s="4" t="n"/>
    </row>
    <row r="23">
      <c r="A23" s="3" t="n"/>
      <c r="B23" s="3" t="n"/>
      <c r="C23" s="29" t="n"/>
      <c r="D23" s="4" t="n"/>
      <c r="E23" s="4" t="n"/>
      <c r="F23" s="30" t="n"/>
      <c r="G23" s="35" t="n"/>
      <c r="H23" s="31">
        <f>IF(OR(F23="",G23=""),"",F23*G23)</f>
        <v/>
      </c>
      <c r="I23" s="35" t="n"/>
      <c r="J23" s="31">
        <f>IF(F23="","",(F23+IF(H23="",0,H23))*(1-IF(I23="",0,I23)))</f>
        <v/>
      </c>
      <c r="K23" s="3" t="n"/>
      <c r="L23" s="3" t="n"/>
      <c r="M23" s="32">
        <f>IF(C23="","",C23+30)</f>
        <v/>
      </c>
      <c r="N23" s="3" t="n"/>
      <c r="O23" s="4" t="n"/>
    </row>
    <row r="24">
      <c r="A24" s="3" t="n"/>
      <c r="B24" s="3" t="n"/>
      <c r="C24" s="29" t="n"/>
      <c r="D24" s="4" t="n"/>
      <c r="E24" s="4" t="n"/>
      <c r="F24" s="30" t="n"/>
      <c r="G24" s="35" t="n"/>
      <c r="H24" s="33">
        <f>IF(OR(F24="",G24=""),"",F24*G24)</f>
        <v/>
      </c>
      <c r="I24" s="35" t="n"/>
      <c r="J24" s="33">
        <f>IF(F24="","",(F24+IF(H24="",0,H24))*(1-IF(I24="",0,I24)))</f>
        <v/>
      </c>
      <c r="K24" s="3" t="n"/>
      <c r="L24" s="3" t="n"/>
      <c r="M24" s="34">
        <f>IF(C24="","",C24+30)</f>
        <v/>
      </c>
      <c r="N24" s="3" t="n"/>
      <c r="O24" s="4" t="n"/>
    </row>
    <row r="25">
      <c r="A25" s="3" t="n"/>
      <c r="B25" s="3" t="n"/>
      <c r="C25" s="29" t="n"/>
      <c r="D25" s="4" t="n"/>
      <c r="E25" s="4" t="n"/>
      <c r="F25" s="30" t="n"/>
      <c r="G25" s="35" t="n"/>
      <c r="H25" s="31">
        <f>IF(OR(F25="",G25=""),"",F25*G25)</f>
        <v/>
      </c>
      <c r="I25" s="35" t="n"/>
      <c r="J25" s="31">
        <f>IF(F25="","",(F25+IF(H25="",0,H25))*(1-IF(I25="",0,I25)))</f>
        <v/>
      </c>
      <c r="K25" s="3" t="n"/>
      <c r="L25" s="3" t="n"/>
      <c r="M25" s="32">
        <f>IF(C25="","",C25+30)</f>
        <v/>
      </c>
      <c r="N25" s="3" t="n"/>
      <c r="O25" s="4" t="n"/>
    </row>
    <row r="26">
      <c r="A26" s="3" t="n"/>
      <c r="B26" s="3" t="n"/>
      <c r="C26" s="29" t="n"/>
      <c r="D26" s="4" t="n"/>
      <c r="E26" s="4" t="n"/>
      <c r="F26" s="30" t="n"/>
      <c r="G26" s="35" t="n"/>
      <c r="H26" s="33">
        <f>IF(OR(F26="",G26=""),"",F26*G26)</f>
        <v/>
      </c>
      <c r="I26" s="35" t="n"/>
      <c r="J26" s="33">
        <f>IF(F26="","",(F26+IF(H26="",0,H26))*(1-IF(I26="",0,I26)))</f>
        <v/>
      </c>
      <c r="K26" s="3" t="n"/>
      <c r="L26" s="3" t="n"/>
      <c r="M26" s="34">
        <f>IF(C26="","",C26+30)</f>
        <v/>
      </c>
      <c r="N26" s="3" t="n"/>
      <c r="O26" s="4" t="n"/>
    </row>
    <row r="27">
      <c r="A27" s="3" t="n"/>
      <c r="B27" s="3" t="n"/>
      <c r="C27" s="29" t="n"/>
      <c r="D27" s="4" t="n"/>
      <c r="E27" s="4" t="n"/>
      <c r="F27" s="30" t="n"/>
      <c r="G27" s="35" t="n"/>
      <c r="H27" s="31">
        <f>IF(OR(F27="",G27=""),"",F27*G27)</f>
        <v/>
      </c>
      <c r="I27" s="35" t="n"/>
      <c r="J27" s="31">
        <f>IF(F27="","",(F27+IF(H27="",0,H27))*(1-IF(I27="",0,I27)))</f>
        <v/>
      </c>
      <c r="K27" s="3" t="n"/>
      <c r="L27" s="3" t="n"/>
      <c r="M27" s="32">
        <f>IF(C27="","",C27+30)</f>
        <v/>
      </c>
      <c r="N27" s="3" t="n"/>
      <c r="O27" s="4" t="n"/>
    </row>
    <row r="28">
      <c r="A28" s="3" t="n"/>
      <c r="B28" s="3" t="n"/>
      <c r="C28" s="29" t="n"/>
      <c r="D28" s="4" t="n"/>
      <c r="E28" s="4" t="n"/>
      <c r="F28" s="30" t="n"/>
      <c r="G28" s="35" t="n"/>
      <c r="H28" s="33">
        <f>IF(OR(F28="",G28=""),"",F28*G28)</f>
        <v/>
      </c>
      <c r="I28" s="35" t="n"/>
      <c r="J28" s="33">
        <f>IF(F28="","",(F28+IF(H28="",0,H28))*(1-IF(I28="",0,I28)))</f>
        <v/>
      </c>
      <c r="K28" s="3" t="n"/>
      <c r="L28" s="3" t="n"/>
      <c r="M28" s="34">
        <f>IF(C28="","",C28+30)</f>
        <v/>
      </c>
      <c r="N28" s="3" t="n"/>
      <c r="O28" s="4" t="n"/>
    </row>
    <row r="29">
      <c r="A29" s="3" t="n"/>
      <c r="B29" s="3" t="n"/>
      <c r="C29" s="29" t="n"/>
      <c r="D29" s="4" t="n"/>
      <c r="E29" s="4" t="n"/>
      <c r="F29" s="30" t="n"/>
      <c r="G29" s="35" t="n"/>
      <c r="H29" s="31">
        <f>IF(OR(F29="",G29=""),"",F29*G29)</f>
        <v/>
      </c>
      <c r="I29" s="35" t="n"/>
      <c r="J29" s="31">
        <f>IF(F29="","",(F29+IF(H29="",0,H29))*(1-IF(I29="",0,I29)))</f>
        <v/>
      </c>
      <c r="K29" s="3" t="n"/>
      <c r="L29" s="3" t="n"/>
      <c r="M29" s="32">
        <f>IF(C29="","",C29+30)</f>
        <v/>
      </c>
      <c r="N29" s="3" t="n"/>
      <c r="O29" s="4" t="n"/>
    </row>
    <row r="30">
      <c r="A30" s="3" t="n"/>
      <c r="B30" s="3" t="n"/>
      <c r="C30" s="29" t="n"/>
      <c r="D30" s="4" t="n"/>
      <c r="E30" s="4" t="n"/>
      <c r="F30" s="30" t="n"/>
      <c r="G30" s="35" t="n"/>
      <c r="H30" s="33">
        <f>IF(OR(F30="",G30=""),"",F30*G30)</f>
        <v/>
      </c>
      <c r="I30" s="35" t="n"/>
      <c r="J30" s="33">
        <f>IF(F30="","",(F30+IF(H30="",0,H30))*(1-IF(I30="",0,I30)))</f>
        <v/>
      </c>
      <c r="K30" s="3" t="n"/>
      <c r="L30" s="3" t="n"/>
      <c r="M30" s="34">
        <f>IF(C30="","",C30+30)</f>
        <v/>
      </c>
      <c r="N30" s="3" t="n"/>
      <c r="O30" s="4" t="n"/>
    </row>
    <row r="31">
      <c r="A31" s="3" t="n"/>
      <c r="B31" s="3" t="n"/>
      <c r="C31" s="29" t="n"/>
      <c r="D31" s="4" t="n"/>
      <c r="E31" s="4" t="n"/>
      <c r="F31" s="30" t="n"/>
      <c r="G31" s="35" t="n"/>
      <c r="H31" s="31">
        <f>IF(OR(F31="",G31=""),"",F31*G31)</f>
        <v/>
      </c>
      <c r="I31" s="35" t="n"/>
      <c r="J31" s="31">
        <f>IF(F31="","",(F31+IF(H31="",0,H31))*(1-IF(I31="",0,I31)))</f>
        <v/>
      </c>
      <c r="K31" s="3" t="n"/>
      <c r="L31" s="3" t="n"/>
      <c r="M31" s="32">
        <f>IF(C31="","",C31+30)</f>
        <v/>
      </c>
      <c r="N31" s="3" t="n"/>
      <c r="O31" s="4" t="n"/>
    </row>
    <row r="32">
      <c r="A32" s="3" t="n"/>
      <c r="B32" s="3" t="n"/>
      <c r="C32" s="29" t="n"/>
      <c r="D32" s="4" t="n"/>
      <c r="E32" s="4" t="n"/>
      <c r="F32" s="30" t="n"/>
      <c r="G32" s="35" t="n"/>
      <c r="H32" s="33">
        <f>IF(OR(F32="",G32=""),"",F32*G32)</f>
        <v/>
      </c>
      <c r="I32" s="35" t="n"/>
      <c r="J32" s="33">
        <f>IF(F32="","",(F32+IF(H32="",0,H32))*(1-IF(I32="",0,I32)))</f>
        <v/>
      </c>
      <c r="K32" s="3" t="n"/>
      <c r="L32" s="3" t="n"/>
      <c r="M32" s="34">
        <f>IF(C32="","",C32+30)</f>
        <v/>
      </c>
      <c r="N32" s="3" t="n"/>
      <c r="O32" s="4" t="n"/>
    </row>
    <row r="33">
      <c r="A33" s="3" t="n"/>
      <c r="B33" s="3" t="n"/>
      <c r="C33" s="29" t="n"/>
      <c r="D33" s="4" t="n"/>
      <c r="E33" s="4" t="n"/>
      <c r="F33" s="30" t="n"/>
      <c r="G33" s="35" t="n"/>
      <c r="H33" s="31">
        <f>IF(OR(F33="",G33=""),"",F33*G33)</f>
        <v/>
      </c>
      <c r="I33" s="35" t="n"/>
      <c r="J33" s="31">
        <f>IF(F33="","",(F33+IF(H33="",0,H33))*(1-IF(I33="",0,I33)))</f>
        <v/>
      </c>
      <c r="K33" s="3" t="n"/>
      <c r="L33" s="3" t="n"/>
      <c r="M33" s="32">
        <f>IF(C33="","",C33+30)</f>
        <v/>
      </c>
      <c r="N33" s="3" t="n"/>
      <c r="O33" s="4" t="n"/>
    </row>
    <row r="34">
      <c r="A34" s="3" t="n"/>
      <c r="B34" s="3" t="n"/>
      <c r="C34" s="29" t="n"/>
      <c r="D34" s="4" t="n"/>
      <c r="E34" s="4" t="n"/>
      <c r="F34" s="30" t="n"/>
      <c r="G34" s="35" t="n"/>
      <c r="H34" s="33">
        <f>IF(OR(F34="",G34=""),"",F34*G34)</f>
        <v/>
      </c>
      <c r="I34" s="35" t="n"/>
      <c r="J34" s="33">
        <f>IF(F34="","",(F34+IF(H34="",0,H34))*(1-IF(I34="",0,I34)))</f>
        <v/>
      </c>
      <c r="K34" s="3" t="n"/>
      <c r="L34" s="3" t="n"/>
      <c r="M34" s="34">
        <f>IF(C34="","",C34+30)</f>
        <v/>
      </c>
      <c r="N34" s="3" t="n"/>
      <c r="O34" s="4" t="n"/>
    </row>
    <row r="35">
      <c r="A35" s="3" t="n"/>
      <c r="B35" s="3" t="n"/>
      <c r="C35" s="29" t="n"/>
      <c r="D35" s="4" t="n"/>
      <c r="E35" s="4" t="n"/>
      <c r="F35" s="30" t="n"/>
      <c r="G35" s="35" t="n"/>
      <c r="H35" s="31">
        <f>IF(OR(F35="",G35=""),"",F35*G35)</f>
        <v/>
      </c>
      <c r="I35" s="35" t="n"/>
      <c r="J35" s="31">
        <f>IF(F35="","",(F35+IF(H35="",0,H35))*(1-IF(I35="",0,I35)))</f>
        <v/>
      </c>
      <c r="K35" s="3" t="n"/>
      <c r="L35" s="3" t="n"/>
      <c r="M35" s="32">
        <f>IF(C35="","",C35+30)</f>
        <v/>
      </c>
      <c r="N35" s="3" t="n"/>
      <c r="O35" s="4" t="n"/>
    </row>
    <row r="36">
      <c r="A36" s="3" t="n"/>
      <c r="B36" s="3" t="n"/>
      <c r="C36" s="29" t="n"/>
      <c r="D36" s="4" t="n"/>
      <c r="E36" s="4" t="n"/>
      <c r="F36" s="30" t="n"/>
      <c r="G36" s="35" t="n"/>
      <c r="H36" s="33">
        <f>IF(OR(F36="",G36=""),"",F36*G36)</f>
        <v/>
      </c>
      <c r="I36" s="35" t="n"/>
      <c r="J36" s="33">
        <f>IF(F36="","",(F36+IF(H36="",0,H36))*(1-IF(I36="",0,I36)))</f>
        <v/>
      </c>
      <c r="K36" s="3" t="n"/>
      <c r="L36" s="3" t="n"/>
      <c r="M36" s="34">
        <f>IF(C36="","",C36+30)</f>
        <v/>
      </c>
      <c r="N36" s="3" t="n"/>
      <c r="O36" s="4" t="n"/>
    </row>
    <row r="37">
      <c r="A37" s="3" t="n"/>
      <c r="B37" s="3" t="n"/>
      <c r="C37" s="29" t="n"/>
      <c r="D37" s="4" t="n"/>
      <c r="E37" s="4" t="n"/>
      <c r="F37" s="30" t="n"/>
      <c r="G37" s="35" t="n"/>
      <c r="H37" s="31">
        <f>IF(OR(F37="",G37=""),"",F37*G37)</f>
        <v/>
      </c>
      <c r="I37" s="35" t="n"/>
      <c r="J37" s="31">
        <f>IF(F37="","",(F37+IF(H37="",0,H37))*(1-IF(I37="",0,I37)))</f>
        <v/>
      </c>
      <c r="K37" s="3" t="n"/>
      <c r="L37" s="3" t="n"/>
      <c r="M37" s="32">
        <f>IF(C37="","",C37+30)</f>
        <v/>
      </c>
      <c r="N37" s="3" t="n"/>
      <c r="O37" s="4" t="n"/>
    </row>
    <row r="38">
      <c r="A38" s="3" t="n"/>
      <c r="B38" s="3" t="n"/>
      <c r="C38" s="29" t="n"/>
      <c r="D38" s="4" t="n"/>
      <c r="E38" s="4" t="n"/>
      <c r="F38" s="30" t="n"/>
      <c r="G38" s="35" t="n"/>
      <c r="H38" s="33">
        <f>IF(OR(F38="",G38=""),"",F38*G38)</f>
        <v/>
      </c>
      <c r="I38" s="35" t="n"/>
      <c r="J38" s="33">
        <f>IF(F38="","",(F38+IF(H38="",0,H38))*(1-IF(I38="",0,I38)))</f>
        <v/>
      </c>
      <c r="K38" s="3" t="n"/>
      <c r="L38" s="3" t="n"/>
      <c r="M38" s="34">
        <f>IF(C38="","",C38+30)</f>
        <v/>
      </c>
      <c r="N38" s="3" t="n"/>
      <c r="O38" s="4" t="n"/>
    </row>
    <row r="39">
      <c r="A39" s="3" t="n"/>
      <c r="B39" s="3" t="n"/>
      <c r="C39" s="29" t="n"/>
      <c r="D39" s="4" t="n"/>
      <c r="E39" s="4" t="n"/>
      <c r="F39" s="30" t="n"/>
      <c r="G39" s="35" t="n"/>
      <c r="H39" s="31">
        <f>IF(OR(F39="",G39=""),"",F39*G39)</f>
        <v/>
      </c>
      <c r="I39" s="35" t="n"/>
      <c r="J39" s="31">
        <f>IF(F39="","",(F39+IF(H39="",0,H39))*(1-IF(I39="",0,I39)))</f>
        <v/>
      </c>
      <c r="K39" s="3" t="n"/>
      <c r="L39" s="3" t="n"/>
      <c r="M39" s="32">
        <f>IF(C39="","",C39+30)</f>
        <v/>
      </c>
      <c r="N39" s="3" t="n"/>
      <c r="O39" s="4" t="n"/>
    </row>
    <row r="40">
      <c r="A40" s="3" t="n"/>
      <c r="B40" s="3" t="n"/>
      <c r="C40" s="29" t="n"/>
      <c r="D40" s="4" t="n"/>
      <c r="E40" s="4" t="n"/>
      <c r="F40" s="30" t="n"/>
      <c r="G40" s="35" t="n"/>
      <c r="H40" s="33">
        <f>IF(OR(F40="",G40=""),"",F40*G40)</f>
        <v/>
      </c>
      <c r="I40" s="35" t="n"/>
      <c r="J40" s="33">
        <f>IF(F40="","",(F40+IF(H40="",0,H40))*(1-IF(I40="",0,I40)))</f>
        <v/>
      </c>
      <c r="K40" s="3" t="n"/>
      <c r="L40" s="3" t="n"/>
      <c r="M40" s="34">
        <f>IF(C40="","",C40+30)</f>
        <v/>
      </c>
      <c r="N40" s="3" t="n"/>
      <c r="O40" s="4" t="n"/>
    </row>
    <row r="41">
      <c r="A41" s="3" t="n"/>
      <c r="B41" s="3" t="n"/>
      <c r="C41" s="29" t="n"/>
      <c r="D41" s="4" t="n"/>
      <c r="E41" s="4" t="n"/>
      <c r="F41" s="30" t="n"/>
      <c r="G41" s="35" t="n"/>
      <c r="H41" s="31">
        <f>IF(OR(F41="",G41=""),"",F41*G41)</f>
        <v/>
      </c>
      <c r="I41" s="35" t="n"/>
      <c r="J41" s="31">
        <f>IF(F41="","",(F41+IF(H41="",0,H41))*(1-IF(I41="",0,I41)))</f>
        <v/>
      </c>
      <c r="K41" s="3" t="n"/>
      <c r="L41" s="3" t="n"/>
      <c r="M41" s="32">
        <f>IF(C41="","",C41+30)</f>
        <v/>
      </c>
      <c r="N41" s="3" t="n"/>
      <c r="O41" s="4" t="n"/>
    </row>
    <row r="42">
      <c r="A42" s="3" t="n"/>
      <c r="B42" s="3" t="n"/>
      <c r="C42" s="29" t="n"/>
      <c r="D42" s="4" t="n"/>
      <c r="E42" s="4" t="n"/>
      <c r="F42" s="30" t="n"/>
      <c r="G42" s="35" t="n"/>
      <c r="H42" s="33">
        <f>IF(OR(F42="",G42=""),"",F42*G42)</f>
        <v/>
      </c>
      <c r="I42" s="35" t="n"/>
      <c r="J42" s="33">
        <f>IF(F42="","",(F42+IF(H42="",0,H42))*(1-IF(I42="",0,I42)))</f>
        <v/>
      </c>
      <c r="K42" s="3" t="n"/>
      <c r="L42" s="3" t="n"/>
      <c r="M42" s="34">
        <f>IF(C42="","",C42+30)</f>
        <v/>
      </c>
      <c r="N42" s="3" t="n"/>
      <c r="O42" s="4" t="n"/>
    </row>
    <row r="43">
      <c r="A43" s="3" t="n"/>
      <c r="B43" s="3" t="n"/>
      <c r="C43" s="29" t="n"/>
      <c r="D43" s="4" t="n"/>
      <c r="E43" s="4" t="n"/>
      <c r="F43" s="30" t="n"/>
      <c r="G43" s="35" t="n"/>
      <c r="H43" s="31">
        <f>IF(OR(F43="",G43=""),"",F43*G43)</f>
        <v/>
      </c>
      <c r="I43" s="35" t="n"/>
      <c r="J43" s="31">
        <f>IF(F43="","",(F43+IF(H43="",0,H43))*(1-IF(I43="",0,I43)))</f>
        <v/>
      </c>
      <c r="K43" s="3" t="n"/>
      <c r="L43" s="3" t="n"/>
      <c r="M43" s="32">
        <f>IF(C43="","",C43+30)</f>
        <v/>
      </c>
      <c r="N43" s="3" t="n"/>
      <c r="O43" s="4" t="n"/>
    </row>
    <row r="44">
      <c r="A44" s="3" t="n"/>
      <c r="B44" s="3" t="n"/>
      <c r="C44" s="29" t="n"/>
      <c r="D44" s="4" t="n"/>
      <c r="E44" s="4" t="n"/>
      <c r="F44" s="30" t="n"/>
      <c r="G44" s="35" t="n"/>
      <c r="H44" s="33">
        <f>IF(OR(F44="",G44=""),"",F44*G44)</f>
        <v/>
      </c>
      <c r="I44" s="35" t="n"/>
      <c r="J44" s="33">
        <f>IF(F44="","",(F44+IF(H44="",0,H44))*(1-IF(I44="",0,I44)))</f>
        <v/>
      </c>
      <c r="K44" s="3" t="n"/>
      <c r="L44" s="3" t="n"/>
      <c r="M44" s="34">
        <f>IF(C44="","",C44+30)</f>
        <v/>
      </c>
      <c r="N44" s="3" t="n"/>
      <c r="O44" s="4" t="n"/>
    </row>
    <row r="45">
      <c r="A45" s="3" t="n"/>
      <c r="B45" s="3" t="n"/>
      <c r="C45" s="29" t="n"/>
      <c r="D45" s="4" t="n"/>
      <c r="E45" s="4" t="n"/>
      <c r="F45" s="30" t="n"/>
      <c r="G45" s="35" t="n"/>
      <c r="H45" s="31">
        <f>IF(OR(F45="",G45=""),"",F45*G45)</f>
        <v/>
      </c>
      <c r="I45" s="35" t="n"/>
      <c r="J45" s="31">
        <f>IF(F45="","",(F45+IF(H45="",0,H45))*(1-IF(I45="",0,I45)))</f>
        <v/>
      </c>
      <c r="K45" s="3" t="n"/>
      <c r="L45" s="3" t="n"/>
      <c r="M45" s="32">
        <f>IF(C45="","",C45+30)</f>
        <v/>
      </c>
      <c r="N45" s="3" t="n"/>
      <c r="O45" s="4" t="n"/>
    </row>
    <row r="46">
      <c r="A46" s="3" t="n"/>
      <c r="B46" s="3" t="n"/>
      <c r="C46" s="29" t="n"/>
      <c r="D46" s="4" t="n"/>
      <c r="E46" s="4" t="n"/>
      <c r="F46" s="30" t="n"/>
      <c r="G46" s="35" t="n"/>
      <c r="H46" s="33">
        <f>IF(OR(F46="",G46=""),"",F46*G46)</f>
        <v/>
      </c>
      <c r="I46" s="35" t="n"/>
      <c r="J46" s="33">
        <f>IF(F46="","",(F46+IF(H46="",0,H46))*(1-IF(I46="",0,I46)))</f>
        <v/>
      </c>
      <c r="K46" s="3" t="n"/>
      <c r="L46" s="3" t="n"/>
      <c r="M46" s="34">
        <f>IF(C46="","",C46+30)</f>
        <v/>
      </c>
      <c r="N46" s="3" t="n"/>
      <c r="O46" s="4" t="n"/>
    </row>
    <row r="47">
      <c r="A47" s="3" t="n"/>
      <c r="B47" s="3" t="n"/>
      <c r="C47" s="29" t="n"/>
      <c r="D47" s="4" t="n"/>
      <c r="E47" s="4" t="n"/>
      <c r="F47" s="30" t="n"/>
      <c r="G47" s="35" t="n"/>
      <c r="H47" s="31">
        <f>IF(OR(F47="",G47=""),"",F47*G47)</f>
        <v/>
      </c>
      <c r="I47" s="35" t="n"/>
      <c r="J47" s="31">
        <f>IF(F47="","",(F47+IF(H47="",0,H47))*(1-IF(I47="",0,I47)))</f>
        <v/>
      </c>
      <c r="K47" s="3" t="n"/>
      <c r="L47" s="3" t="n"/>
      <c r="M47" s="32">
        <f>IF(C47="","",C47+30)</f>
        <v/>
      </c>
      <c r="N47" s="3" t="n"/>
      <c r="O47" s="4" t="n"/>
    </row>
    <row r="48">
      <c r="A48" s="3" t="n"/>
      <c r="B48" s="3" t="n"/>
      <c r="C48" s="29" t="n"/>
      <c r="D48" s="4" t="n"/>
      <c r="E48" s="4" t="n"/>
      <c r="F48" s="30" t="n"/>
      <c r="G48" s="35" t="n"/>
      <c r="H48" s="33">
        <f>IF(OR(F48="",G48=""),"",F48*G48)</f>
        <v/>
      </c>
      <c r="I48" s="35" t="n"/>
      <c r="J48" s="33">
        <f>IF(F48="","",(F48+IF(H48="",0,H48))*(1-IF(I48="",0,I48)))</f>
        <v/>
      </c>
      <c r="K48" s="3" t="n"/>
      <c r="L48" s="3" t="n"/>
      <c r="M48" s="34">
        <f>IF(C48="","",C48+30)</f>
        <v/>
      </c>
      <c r="N48" s="3" t="n"/>
      <c r="O48" s="4" t="n"/>
    </row>
    <row r="49">
      <c r="A49" s="3" t="n"/>
      <c r="B49" s="3" t="n"/>
      <c r="C49" s="29" t="n"/>
      <c r="D49" s="4" t="n"/>
      <c r="E49" s="4" t="n"/>
      <c r="F49" s="30" t="n"/>
      <c r="G49" s="35" t="n"/>
      <c r="H49" s="31">
        <f>IF(OR(F49="",G49=""),"",F49*G49)</f>
        <v/>
      </c>
      <c r="I49" s="35" t="n"/>
      <c r="J49" s="31">
        <f>IF(F49="","",(F49+IF(H49="",0,H49))*(1-IF(I49="",0,I49)))</f>
        <v/>
      </c>
      <c r="K49" s="3" t="n"/>
      <c r="L49" s="3" t="n"/>
      <c r="M49" s="32">
        <f>IF(C49="","",C49+30)</f>
        <v/>
      </c>
      <c r="N49" s="3" t="n"/>
      <c r="O49" s="4" t="n"/>
    </row>
    <row r="50">
      <c r="A50" s="3" t="n"/>
      <c r="B50" s="3" t="n"/>
      <c r="C50" s="29" t="n"/>
      <c r="D50" s="4" t="n"/>
      <c r="E50" s="4" t="n"/>
      <c r="F50" s="30" t="n"/>
      <c r="G50" s="35" t="n"/>
      <c r="H50" s="33">
        <f>IF(OR(F50="",G50=""),"",F50*G50)</f>
        <v/>
      </c>
      <c r="I50" s="35" t="n"/>
      <c r="J50" s="33">
        <f>IF(F50="","",(F50+IF(H50="",0,H50))*(1-IF(I50="",0,I50)))</f>
        <v/>
      </c>
      <c r="K50" s="3" t="n"/>
      <c r="L50" s="3" t="n"/>
      <c r="M50" s="34">
        <f>IF(C50="","",C50+30)</f>
        <v/>
      </c>
      <c r="N50" s="3" t="n"/>
      <c r="O50" s="4" t="n"/>
    </row>
    <row r="51">
      <c r="A51" s="3" t="n"/>
      <c r="B51" s="3" t="n"/>
      <c r="C51" s="29" t="n"/>
      <c r="D51" s="4" t="n"/>
      <c r="E51" s="4" t="n"/>
      <c r="F51" s="30" t="n"/>
      <c r="G51" s="35" t="n"/>
      <c r="H51" s="31">
        <f>IF(OR(F51="",G51=""),"",F51*G51)</f>
        <v/>
      </c>
      <c r="I51" s="35" t="n"/>
      <c r="J51" s="31">
        <f>IF(F51="","",(F51+IF(H51="",0,H51))*(1-IF(I51="",0,I51)))</f>
        <v/>
      </c>
      <c r="K51" s="3" t="n"/>
      <c r="L51" s="3" t="n"/>
      <c r="M51" s="32">
        <f>IF(C51="","",C51+30)</f>
        <v/>
      </c>
      <c r="N51" s="3" t="n"/>
      <c r="O51" s="4" t="n"/>
    </row>
    <row r="52">
      <c r="A52" s="3" t="n"/>
      <c r="B52" s="3" t="n"/>
      <c r="C52" s="29" t="n"/>
      <c r="D52" s="4" t="n"/>
      <c r="E52" s="4" t="n"/>
      <c r="F52" s="30" t="n"/>
      <c r="G52" s="35" t="n"/>
      <c r="H52" s="33">
        <f>IF(OR(F52="",G52=""),"",F52*G52)</f>
        <v/>
      </c>
      <c r="I52" s="35" t="n"/>
      <c r="J52" s="33">
        <f>IF(F52="","",(F52+IF(H52="",0,H52))*(1-IF(I52="",0,I52)))</f>
        <v/>
      </c>
      <c r="K52" s="3" t="n"/>
      <c r="L52" s="3" t="n"/>
      <c r="M52" s="34">
        <f>IF(C52="","",C52+30)</f>
        <v/>
      </c>
      <c r="N52" s="3" t="n"/>
      <c r="O52" s="4" t="n"/>
    </row>
    <row r="53">
      <c r="A53" s="3" t="n"/>
      <c r="B53" s="3" t="n"/>
      <c r="C53" s="29" t="n"/>
      <c r="D53" s="4" t="n"/>
      <c r="E53" s="4" t="n"/>
      <c r="F53" s="30" t="n"/>
      <c r="G53" s="35" t="n"/>
      <c r="H53" s="31">
        <f>IF(OR(F53="",G53=""),"",F53*G53)</f>
        <v/>
      </c>
      <c r="I53" s="35" t="n"/>
      <c r="J53" s="31">
        <f>IF(F53="","",(F53+IF(H53="",0,H53))*(1-IF(I53="",0,I53)))</f>
        <v/>
      </c>
      <c r="K53" s="3" t="n"/>
      <c r="L53" s="3" t="n"/>
      <c r="M53" s="32">
        <f>IF(C53="","",C53+30)</f>
        <v/>
      </c>
      <c r="N53" s="3" t="n"/>
      <c r="O53" s="4" t="n"/>
    </row>
    <row r="54">
      <c r="A54" s="3" t="n"/>
      <c r="B54" s="3" t="n"/>
      <c r="C54" s="29" t="n"/>
      <c r="D54" s="4" t="n"/>
      <c r="E54" s="4" t="n"/>
      <c r="F54" s="30" t="n"/>
      <c r="G54" s="35" t="n"/>
      <c r="H54" s="33">
        <f>IF(OR(F54="",G54=""),"",F54*G54)</f>
        <v/>
      </c>
      <c r="I54" s="35" t="n"/>
      <c r="J54" s="33">
        <f>IF(F54="","",(F54+IF(H54="",0,H54))*(1-IF(I54="",0,I54)))</f>
        <v/>
      </c>
      <c r="K54" s="3" t="n"/>
      <c r="L54" s="3" t="n"/>
      <c r="M54" s="34">
        <f>IF(C54="","",C54+30)</f>
        <v/>
      </c>
      <c r="N54" s="3" t="n"/>
      <c r="O54" s="4" t="n"/>
    </row>
    <row r="55">
      <c r="A55" s="3" t="n"/>
      <c r="B55" s="3" t="n"/>
      <c r="C55" s="29" t="n"/>
      <c r="D55" s="4" t="n"/>
      <c r="E55" s="4" t="n"/>
      <c r="F55" s="30" t="n"/>
      <c r="G55" s="35" t="n"/>
      <c r="H55" s="31">
        <f>IF(OR(F55="",G55=""),"",F55*G55)</f>
        <v/>
      </c>
      <c r="I55" s="35" t="n"/>
      <c r="J55" s="31">
        <f>IF(F55="","",(F55+IF(H55="",0,H55))*(1-IF(I55="",0,I55)))</f>
        <v/>
      </c>
      <c r="K55" s="3" t="n"/>
      <c r="L55" s="3" t="n"/>
      <c r="M55" s="32">
        <f>IF(C55="","",C55+30)</f>
        <v/>
      </c>
      <c r="N55" s="3" t="n"/>
      <c r="O55" s="4" t="n"/>
    </row>
    <row r="56">
      <c r="A56" s="3" t="n"/>
      <c r="B56" s="3" t="n"/>
      <c r="C56" s="29" t="n"/>
      <c r="D56" s="4" t="n"/>
      <c r="E56" s="4" t="n"/>
      <c r="F56" s="30" t="n"/>
      <c r="G56" s="35" t="n"/>
      <c r="H56" s="33">
        <f>IF(OR(F56="",G56=""),"",F56*G56)</f>
        <v/>
      </c>
      <c r="I56" s="35" t="n"/>
      <c r="J56" s="33">
        <f>IF(F56="","",(F56+IF(H56="",0,H56))*(1-IF(I56="",0,I56)))</f>
        <v/>
      </c>
      <c r="K56" s="3" t="n"/>
      <c r="L56" s="3" t="n"/>
      <c r="M56" s="34">
        <f>IF(C56="","",C56+30)</f>
        <v/>
      </c>
      <c r="N56" s="3" t="n"/>
      <c r="O56" s="4" t="n"/>
    </row>
    <row r="57">
      <c r="A57" s="3" t="n"/>
      <c r="B57" s="3" t="n"/>
      <c r="C57" s="29" t="n"/>
      <c r="D57" s="4" t="n"/>
      <c r="E57" s="4" t="n"/>
      <c r="F57" s="30" t="n"/>
      <c r="G57" s="35" t="n"/>
      <c r="H57" s="31">
        <f>IF(OR(F57="",G57=""),"",F57*G57)</f>
        <v/>
      </c>
      <c r="I57" s="35" t="n"/>
      <c r="J57" s="31">
        <f>IF(F57="","",(F57+IF(H57="",0,H57))*(1-IF(I57="",0,I57)))</f>
        <v/>
      </c>
      <c r="K57" s="3" t="n"/>
      <c r="L57" s="3" t="n"/>
      <c r="M57" s="32">
        <f>IF(C57="","",C57+30)</f>
        <v/>
      </c>
      <c r="N57" s="3" t="n"/>
      <c r="O57" s="4" t="n"/>
    </row>
    <row r="58">
      <c r="A58" s="3" t="n"/>
      <c r="B58" s="3" t="n"/>
      <c r="C58" s="29" t="n"/>
      <c r="D58" s="4" t="n"/>
      <c r="E58" s="4" t="n"/>
      <c r="F58" s="30" t="n"/>
      <c r="G58" s="35" t="n"/>
      <c r="H58" s="33">
        <f>IF(OR(F58="",G58=""),"",F58*G58)</f>
        <v/>
      </c>
      <c r="I58" s="35" t="n"/>
      <c r="J58" s="33">
        <f>IF(F58="","",(F58+IF(H58="",0,H58))*(1-IF(I58="",0,I58)))</f>
        <v/>
      </c>
      <c r="K58" s="3" t="n"/>
      <c r="L58" s="3" t="n"/>
      <c r="M58" s="34">
        <f>IF(C58="","",C58+30)</f>
        <v/>
      </c>
      <c r="N58" s="3" t="n"/>
      <c r="O58" s="4" t="n"/>
    </row>
    <row r="59">
      <c r="A59" s="3" t="n"/>
      <c r="B59" s="3" t="n"/>
      <c r="C59" s="29" t="n"/>
      <c r="D59" s="4" t="n"/>
      <c r="E59" s="4" t="n"/>
      <c r="F59" s="30" t="n"/>
      <c r="G59" s="35" t="n"/>
      <c r="H59" s="31">
        <f>IF(OR(F59="",G59=""),"",F59*G59)</f>
        <v/>
      </c>
      <c r="I59" s="35" t="n"/>
      <c r="J59" s="31">
        <f>IF(F59="","",(F59+IF(H59="",0,H59))*(1-IF(I59="",0,I59)))</f>
        <v/>
      </c>
      <c r="K59" s="3" t="n"/>
      <c r="L59" s="3" t="n"/>
      <c r="M59" s="32">
        <f>IF(C59="","",C59+30)</f>
        <v/>
      </c>
      <c r="N59" s="3" t="n"/>
      <c r="O59" s="4" t="n"/>
    </row>
    <row r="60">
      <c r="A60" s="3" t="n"/>
      <c r="B60" s="3" t="n"/>
      <c r="C60" s="29" t="n"/>
      <c r="D60" s="4" t="n"/>
      <c r="E60" s="4" t="n"/>
      <c r="F60" s="30" t="n"/>
      <c r="G60" s="35" t="n"/>
      <c r="H60" s="33">
        <f>IF(OR(F60="",G60=""),"",F60*G60)</f>
        <v/>
      </c>
      <c r="I60" s="35" t="n"/>
      <c r="J60" s="33">
        <f>IF(F60="","",(F60+IF(H60="",0,H60))*(1-IF(I60="",0,I60)))</f>
        <v/>
      </c>
      <c r="K60" s="3" t="n"/>
      <c r="L60" s="3" t="n"/>
      <c r="M60" s="34">
        <f>IF(C60="","",C60+30)</f>
        <v/>
      </c>
      <c r="N60" s="3" t="n"/>
      <c r="O60" s="4" t="n"/>
    </row>
    <row r="61">
      <c r="A61" s="3" t="n"/>
      <c r="B61" s="3" t="n"/>
      <c r="C61" s="29" t="n"/>
      <c r="D61" s="4" t="n"/>
      <c r="E61" s="4" t="n"/>
      <c r="F61" s="30" t="n"/>
      <c r="G61" s="35" t="n"/>
      <c r="H61" s="31">
        <f>IF(OR(F61="",G61=""),"",F61*G61)</f>
        <v/>
      </c>
      <c r="I61" s="35" t="n"/>
      <c r="J61" s="31">
        <f>IF(F61="","",(F61+IF(H61="",0,H61))*(1-IF(I61="",0,I61)))</f>
        <v/>
      </c>
      <c r="K61" s="3" t="n"/>
      <c r="L61" s="3" t="n"/>
      <c r="M61" s="32">
        <f>IF(C61="","",C61+30)</f>
        <v/>
      </c>
      <c r="N61" s="3" t="n"/>
      <c r="O61" s="4" t="n"/>
    </row>
    <row r="62">
      <c r="A62" s="3" t="n"/>
      <c r="B62" s="3" t="n"/>
      <c r="C62" s="29" t="n"/>
      <c r="D62" s="4" t="n"/>
      <c r="E62" s="4" t="n"/>
      <c r="F62" s="30" t="n"/>
      <c r="G62" s="35" t="n"/>
      <c r="H62" s="33">
        <f>IF(OR(F62="",G62=""),"",F62*G62)</f>
        <v/>
      </c>
      <c r="I62" s="35" t="n"/>
      <c r="J62" s="33">
        <f>IF(F62="","",(F62+IF(H62="",0,H62))*(1-IF(I62="",0,I62)))</f>
        <v/>
      </c>
      <c r="K62" s="3" t="n"/>
      <c r="L62" s="3" t="n"/>
      <c r="M62" s="34">
        <f>IF(C62="","",C62+30)</f>
        <v/>
      </c>
      <c r="N62" s="3" t="n"/>
      <c r="O62" s="4" t="n"/>
    </row>
    <row r="63">
      <c r="A63" s="3" t="n"/>
      <c r="B63" s="3" t="n"/>
      <c r="C63" s="29" t="n"/>
      <c r="D63" s="4" t="n"/>
      <c r="E63" s="4" t="n"/>
      <c r="F63" s="30" t="n"/>
      <c r="G63" s="35" t="n"/>
      <c r="H63" s="31">
        <f>IF(OR(F63="",G63=""),"",F63*G63)</f>
        <v/>
      </c>
      <c r="I63" s="35" t="n"/>
      <c r="J63" s="31">
        <f>IF(F63="","",(F63+IF(H63="",0,H63))*(1-IF(I63="",0,I63)))</f>
        <v/>
      </c>
      <c r="K63" s="3" t="n"/>
      <c r="L63" s="3" t="n"/>
      <c r="M63" s="32">
        <f>IF(C63="","",C63+30)</f>
        <v/>
      </c>
      <c r="N63" s="3" t="n"/>
      <c r="O63" s="4" t="n"/>
    </row>
    <row r="64">
      <c r="A64" s="3" t="n"/>
      <c r="B64" s="3" t="n"/>
      <c r="C64" s="29" t="n"/>
      <c r="D64" s="4" t="n"/>
      <c r="E64" s="4" t="n"/>
      <c r="F64" s="30" t="n"/>
      <c r="G64" s="35" t="n"/>
      <c r="H64" s="33">
        <f>IF(OR(F64="",G64=""),"",F64*G64)</f>
        <v/>
      </c>
      <c r="I64" s="35" t="n"/>
      <c r="J64" s="33">
        <f>IF(F64="","",(F64+IF(H64="",0,H64))*(1-IF(I64="",0,I64)))</f>
        <v/>
      </c>
      <c r="K64" s="3" t="n"/>
      <c r="L64" s="3" t="n"/>
      <c r="M64" s="34">
        <f>IF(C64="","",C64+30)</f>
        <v/>
      </c>
      <c r="N64" s="3" t="n"/>
      <c r="O64" s="4" t="n"/>
    </row>
    <row r="65">
      <c r="A65" s="3" t="n"/>
      <c r="B65" s="3" t="n"/>
      <c r="C65" s="29" t="n"/>
      <c r="D65" s="4" t="n"/>
      <c r="E65" s="4" t="n"/>
      <c r="F65" s="30" t="n"/>
      <c r="G65" s="35" t="n"/>
      <c r="H65" s="31">
        <f>IF(OR(F65="",G65=""),"",F65*G65)</f>
        <v/>
      </c>
      <c r="I65" s="35" t="n"/>
      <c r="J65" s="31">
        <f>IF(F65="","",(F65+IF(H65="",0,H65))*(1-IF(I65="",0,I65)))</f>
        <v/>
      </c>
      <c r="K65" s="3" t="n"/>
      <c r="L65" s="3" t="n"/>
      <c r="M65" s="32">
        <f>IF(C65="","",C65+30)</f>
        <v/>
      </c>
      <c r="N65" s="3" t="n"/>
      <c r="O65" s="4" t="n"/>
    </row>
    <row r="66">
      <c r="A66" s="3" t="n"/>
      <c r="B66" s="3" t="n"/>
      <c r="C66" s="29" t="n"/>
      <c r="D66" s="4" t="n"/>
      <c r="E66" s="4" t="n"/>
      <c r="F66" s="30" t="n"/>
      <c r="G66" s="35" t="n"/>
      <c r="H66" s="33">
        <f>IF(OR(F66="",G66=""),"",F66*G66)</f>
        <v/>
      </c>
      <c r="I66" s="35" t="n"/>
      <c r="J66" s="33">
        <f>IF(F66="","",(F66+IF(H66="",0,H66))*(1-IF(I66="",0,I66)))</f>
        <v/>
      </c>
      <c r="K66" s="3" t="n"/>
      <c r="L66" s="3" t="n"/>
      <c r="M66" s="34">
        <f>IF(C66="","",C66+30)</f>
        <v/>
      </c>
      <c r="N66" s="3" t="n"/>
      <c r="O66" s="4" t="n"/>
    </row>
    <row r="67">
      <c r="A67" s="3" t="n"/>
      <c r="B67" s="3" t="n"/>
      <c r="C67" s="29" t="n"/>
      <c r="D67" s="4" t="n"/>
      <c r="E67" s="4" t="n"/>
      <c r="F67" s="30" t="n"/>
      <c r="G67" s="35" t="n"/>
      <c r="H67" s="31">
        <f>IF(OR(F67="",G67=""),"",F67*G67)</f>
        <v/>
      </c>
      <c r="I67" s="35" t="n"/>
      <c r="J67" s="31">
        <f>IF(F67="","",(F67+IF(H67="",0,H67))*(1-IF(I67="",0,I67)))</f>
        <v/>
      </c>
      <c r="K67" s="3" t="n"/>
      <c r="L67" s="3" t="n"/>
      <c r="M67" s="32">
        <f>IF(C67="","",C67+30)</f>
        <v/>
      </c>
      <c r="N67" s="3" t="n"/>
      <c r="O67" s="4" t="n"/>
    </row>
    <row r="68">
      <c r="A68" s="3" t="n"/>
      <c r="B68" s="3" t="n"/>
      <c r="C68" s="29" t="n"/>
      <c r="D68" s="4" t="n"/>
      <c r="E68" s="4" t="n"/>
      <c r="F68" s="30" t="n"/>
      <c r="G68" s="35" t="n"/>
      <c r="H68" s="33">
        <f>IF(OR(F68="",G68=""),"",F68*G68)</f>
        <v/>
      </c>
      <c r="I68" s="35" t="n"/>
      <c r="J68" s="33">
        <f>IF(F68="","",(F68+IF(H68="",0,H68))*(1-IF(I68="",0,I68)))</f>
        <v/>
      </c>
      <c r="K68" s="3" t="n"/>
      <c r="L68" s="3" t="n"/>
      <c r="M68" s="34">
        <f>IF(C68="","",C68+30)</f>
        <v/>
      </c>
      <c r="N68" s="3" t="n"/>
      <c r="O68" s="4" t="n"/>
    </row>
    <row r="69">
      <c r="A69" s="3" t="n"/>
      <c r="B69" s="3" t="n"/>
      <c r="C69" s="29" t="n"/>
      <c r="D69" s="4" t="n"/>
      <c r="E69" s="4" t="n"/>
      <c r="F69" s="30" t="n"/>
      <c r="G69" s="35" t="n"/>
      <c r="H69" s="31">
        <f>IF(OR(F69="",G69=""),"",F69*G69)</f>
        <v/>
      </c>
      <c r="I69" s="35" t="n"/>
      <c r="J69" s="31">
        <f>IF(F69="","",(F69+IF(H69="",0,H69))*(1-IF(I69="",0,I69)))</f>
        <v/>
      </c>
      <c r="K69" s="3" t="n"/>
      <c r="L69" s="3" t="n"/>
      <c r="M69" s="32">
        <f>IF(C69="","",C69+30)</f>
        <v/>
      </c>
      <c r="N69" s="3" t="n"/>
      <c r="O69" s="4" t="n"/>
    </row>
    <row r="70">
      <c r="A70" s="3" t="n"/>
      <c r="B70" s="3" t="n"/>
      <c r="C70" s="29" t="n"/>
      <c r="D70" s="4" t="n"/>
      <c r="E70" s="4" t="n"/>
      <c r="F70" s="30" t="n"/>
      <c r="G70" s="35" t="n"/>
      <c r="H70" s="33">
        <f>IF(OR(F70="",G70=""),"",F70*G70)</f>
        <v/>
      </c>
      <c r="I70" s="35" t="n"/>
      <c r="J70" s="33">
        <f>IF(F70="","",(F70+IF(H70="",0,H70))*(1-IF(I70="",0,I70)))</f>
        <v/>
      </c>
      <c r="K70" s="3" t="n"/>
      <c r="L70" s="3" t="n"/>
      <c r="M70" s="34">
        <f>IF(C70="","",C70+30)</f>
        <v/>
      </c>
      <c r="N70" s="3" t="n"/>
      <c r="O70" s="4" t="n"/>
    </row>
    <row r="71">
      <c r="A71" s="3" t="n"/>
      <c r="B71" s="3" t="n"/>
      <c r="C71" s="29" t="n"/>
      <c r="D71" s="4" t="n"/>
      <c r="E71" s="4" t="n"/>
      <c r="F71" s="30" t="n"/>
      <c r="G71" s="35" t="n"/>
      <c r="H71" s="31">
        <f>IF(OR(F71="",G71=""),"",F71*G71)</f>
        <v/>
      </c>
      <c r="I71" s="35" t="n"/>
      <c r="J71" s="31">
        <f>IF(F71="","",(F71+IF(H71="",0,H71))*(1-IF(I71="",0,I71)))</f>
        <v/>
      </c>
      <c r="K71" s="3" t="n"/>
      <c r="L71" s="3" t="n"/>
      <c r="M71" s="32">
        <f>IF(C71="","",C71+30)</f>
        <v/>
      </c>
      <c r="N71" s="3" t="n"/>
      <c r="O71" s="4" t="n"/>
    </row>
    <row r="72">
      <c r="A72" s="3" t="n"/>
      <c r="B72" s="3" t="n"/>
      <c r="C72" s="29" t="n"/>
      <c r="D72" s="4" t="n"/>
      <c r="E72" s="4" t="n"/>
      <c r="F72" s="30" t="n"/>
      <c r="G72" s="35" t="n"/>
      <c r="H72" s="33">
        <f>IF(OR(F72="",G72=""),"",F72*G72)</f>
        <v/>
      </c>
      <c r="I72" s="35" t="n"/>
      <c r="J72" s="33">
        <f>IF(F72="","",(F72+IF(H72="",0,H72))*(1-IF(I72="",0,I72)))</f>
        <v/>
      </c>
      <c r="K72" s="3" t="n"/>
      <c r="L72" s="3" t="n"/>
      <c r="M72" s="34">
        <f>IF(C72="","",C72+30)</f>
        <v/>
      </c>
      <c r="N72" s="3" t="n"/>
      <c r="O72" s="4" t="n"/>
    </row>
    <row r="73">
      <c r="A73" s="3" t="n"/>
      <c r="B73" s="3" t="n"/>
      <c r="C73" s="29" t="n"/>
      <c r="D73" s="4" t="n"/>
      <c r="E73" s="4" t="n"/>
      <c r="F73" s="30" t="n"/>
      <c r="G73" s="35" t="n"/>
      <c r="H73" s="31">
        <f>IF(OR(F73="",G73=""),"",F73*G73)</f>
        <v/>
      </c>
      <c r="I73" s="35" t="n"/>
      <c r="J73" s="31">
        <f>IF(F73="","",(F73+IF(H73="",0,H73))*(1-IF(I73="",0,I73)))</f>
        <v/>
      </c>
      <c r="K73" s="3" t="n"/>
      <c r="L73" s="3" t="n"/>
      <c r="M73" s="32">
        <f>IF(C73="","",C73+30)</f>
        <v/>
      </c>
      <c r="N73" s="3" t="n"/>
      <c r="O73" s="4" t="n"/>
    </row>
    <row r="74">
      <c r="A74" s="3" t="n"/>
      <c r="B74" s="3" t="n"/>
      <c r="C74" s="29" t="n"/>
      <c r="D74" s="4" t="n"/>
      <c r="E74" s="4" t="n"/>
      <c r="F74" s="30" t="n"/>
      <c r="G74" s="35" t="n"/>
      <c r="H74" s="33">
        <f>IF(OR(F74="",G74=""),"",F74*G74)</f>
        <v/>
      </c>
      <c r="I74" s="35" t="n"/>
      <c r="J74" s="33">
        <f>IF(F74="","",(F74+IF(H74="",0,H74))*(1-IF(I74="",0,I74)))</f>
        <v/>
      </c>
      <c r="K74" s="3" t="n"/>
      <c r="L74" s="3" t="n"/>
      <c r="M74" s="34">
        <f>IF(C74="","",C74+30)</f>
        <v/>
      </c>
      <c r="N74" s="3" t="n"/>
      <c r="O74" s="4" t="n"/>
    </row>
    <row r="75">
      <c r="A75" s="3" t="n"/>
      <c r="B75" s="3" t="n"/>
      <c r="C75" s="29" t="n"/>
      <c r="D75" s="4" t="n"/>
      <c r="E75" s="4" t="n"/>
      <c r="F75" s="30" t="n"/>
      <c r="G75" s="35" t="n"/>
      <c r="H75" s="31">
        <f>IF(OR(F75="",G75=""),"",F75*G75)</f>
        <v/>
      </c>
      <c r="I75" s="35" t="n"/>
      <c r="J75" s="31">
        <f>IF(F75="","",(F75+IF(H75="",0,H75))*(1-IF(I75="",0,I75)))</f>
        <v/>
      </c>
      <c r="K75" s="3" t="n"/>
      <c r="L75" s="3" t="n"/>
      <c r="M75" s="32">
        <f>IF(C75="","",C75+30)</f>
        <v/>
      </c>
      <c r="N75" s="3" t="n"/>
      <c r="O75" s="4" t="n"/>
    </row>
    <row r="76">
      <c r="A76" s="3" t="n"/>
      <c r="B76" s="3" t="n"/>
      <c r="C76" s="29" t="n"/>
      <c r="D76" s="4" t="n"/>
      <c r="E76" s="4" t="n"/>
      <c r="F76" s="30" t="n"/>
      <c r="G76" s="35" t="n"/>
      <c r="H76" s="33">
        <f>IF(OR(F76="",G76=""),"",F76*G76)</f>
        <v/>
      </c>
      <c r="I76" s="35" t="n"/>
      <c r="J76" s="33">
        <f>IF(F76="","",(F76+IF(H76="",0,H76))*(1-IF(I76="",0,I76)))</f>
        <v/>
      </c>
      <c r="K76" s="3" t="n"/>
      <c r="L76" s="3" t="n"/>
      <c r="M76" s="34">
        <f>IF(C76="","",C76+30)</f>
        <v/>
      </c>
      <c r="N76" s="3" t="n"/>
      <c r="O76" s="4" t="n"/>
    </row>
    <row r="77">
      <c r="A77" s="3" t="n"/>
      <c r="B77" s="3" t="n"/>
      <c r="C77" s="29" t="n"/>
      <c r="D77" s="4" t="n"/>
      <c r="E77" s="4" t="n"/>
      <c r="F77" s="30" t="n"/>
      <c r="G77" s="35" t="n"/>
      <c r="H77" s="31">
        <f>IF(OR(F77="",G77=""),"",F77*G77)</f>
        <v/>
      </c>
      <c r="I77" s="35" t="n"/>
      <c r="J77" s="31">
        <f>IF(F77="","",(F77+IF(H77="",0,H77))*(1-IF(I77="",0,I77)))</f>
        <v/>
      </c>
      <c r="K77" s="3" t="n"/>
      <c r="L77" s="3" t="n"/>
      <c r="M77" s="32">
        <f>IF(C77="","",C77+30)</f>
        <v/>
      </c>
      <c r="N77" s="3" t="n"/>
      <c r="O77" s="4" t="n"/>
    </row>
    <row r="78">
      <c r="A78" s="3" t="n"/>
      <c r="B78" s="3" t="n"/>
      <c r="C78" s="29" t="n"/>
      <c r="D78" s="4" t="n"/>
      <c r="E78" s="4" t="n"/>
      <c r="F78" s="30" t="n"/>
      <c r="G78" s="35" t="n"/>
      <c r="H78" s="33">
        <f>IF(OR(F78="",G78=""),"",F78*G78)</f>
        <v/>
      </c>
      <c r="I78" s="35" t="n"/>
      <c r="J78" s="33">
        <f>IF(F78="","",(F78+IF(H78="",0,H78))*(1-IF(I78="",0,I78)))</f>
        <v/>
      </c>
      <c r="K78" s="3" t="n"/>
      <c r="L78" s="3" t="n"/>
      <c r="M78" s="34">
        <f>IF(C78="","",C78+30)</f>
        <v/>
      </c>
      <c r="N78" s="3" t="n"/>
      <c r="O78" s="4" t="n"/>
    </row>
    <row r="79">
      <c r="A79" s="3" t="n"/>
      <c r="B79" s="3" t="n"/>
      <c r="C79" s="29" t="n"/>
      <c r="D79" s="4" t="n"/>
      <c r="E79" s="4" t="n"/>
      <c r="F79" s="30" t="n"/>
      <c r="G79" s="35" t="n"/>
      <c r="H79" s="31">
        <f>IF(OR(F79="",G79=""),"",F79*G79)</f>
        <v/>
      </c>
      <c r="I79" s="35" t="n"/>
      <c r="J79" s="31">
        <f>IF(F79="","",(F79+IF(H79="",0,H79))*(1-IF(I79="",0,I79)))</f>
        <v/>
      </c>
      <c r="K79" s="3" t="n"/>
      <c r="L79" s="3" t="n"/>
      <c r="M79" s="32">
        <f>IF(C79="","",C79+30)</f>
        <v/>
      </c>
      <c r="N79" s="3" t="n"/>
      <c r="O79" s="4" t="n"/>
    </row>
    <row r="80">
      <c r="A80" s="3" t="n"/>
      <c r="B80" s="3" t="n"/>
      <c r="C80" s="29" t="n"/>
      <c r="D80" s="4" t="n"/>
      <c r="E80" s="4" t="n"/>
      <c r="F80" s="30" t="n"/>
      <c r="G80" s="35" t="n"/>
      <c r="H80" s="33">
        <f>IF(OR(F80="",G80=""),"",F80*G80)</f>
        <v/>
      </c>
      <c r="I80" s="35" t="n"/>
      <c r="J80" s="33">
        <f>IF(F80="","",(F80+IF(H80="",0,H80))*(1-IF(I80="",0,I80)))</f>
        <v/>
      </c>
      <c r="K80" s="3" t="n"/>
      <c r="L80" s="3" t="n"/>
      <c r="M80" s="34">
        <f>IF(C80="","",C80+30)</f>
        <v/>
      </c>
      <c r="N80" s="3" t="n"/>
      <c r="O80" s="4" t="n"/>
    </row>
    <row r="81">
      <c r="A81" s="3" t="n"/>
      <c r="B81" s="3" t="n"/>
      <c r="C81" s="29" t="n"/>
      <c r="D81" s="4" t="n"/>
      <c r="E81" s="4" t="n"/>
      <c r="F81" s="30" t="n"/>
      <c r="G81" s="35" t="n"/>
      <c r="H81" s="31">
        <f>IF(OR(F81="",G81=""),"",F81*G81)</f>
        <v/>
      </c>
      <c r="I81" s="35" t="n"/>
      <c r="J81" s="31">
        <f>IF(F81="","",(F81+IF(H81="",0,H81))*(1-IF(I81="",0,I81)))</f>
        <v/>
      </c>
      <c r="K81" s="3" t="n"/>
      <c r="L81" s="3" t="n"/>
      <c r="M81" s="32">
        <f>IF(C81="","",C81+30)</f>
        <v/>
      </c>
      <c r="N81" s="3" t="n"/>
      <c r="O81" s="4" t="n"/>
    </row>
    <row r="82">
      <c r="A82" s="3" t="n"/>
      <c r="B82" s="3" t="n"/>
      <c r="C82" s="29" t="n"/>
      <c r="D82" s="4" t="n"/>
      <c r="E82" s="4" t="n"/>
      <c r="F82" s="30" t="n"/>
      <c r="G82" s="35" t="n"/>
      <c r="H82" s="33">
        <f>IF(OR(F82="",G82=""),"",F82*G82)</f>
        <v/>
      </c>
      <c r="I82" s="35" t="n"/>
      <c r="J82" s="33">
        <f>IF(F82="","",(F82+IF(H82="",0,H82))*(1-IF(I82="",0,I82)))</f>
        <v/>
      </c>
      <c r="K82" s="3" t="n"/>
      <c r="L82" s="3" t="n"/>
      <c r="M82" s="34">
        <f>IF(C82="","",C82+30)</f>
        <v/>
      </c>
      <c r="N82" s="3" t="n"/>
      <c r="O82" s="4" t="n"/>
    </row>
    <row r="83">
      <c r="A83" s="3" t="n"/>
      <c r="B83" s="3" t="n"/>
      <c r="C83" s="29" t="n"/>
      <c r="D83" s="4" t="n"/>
      <c r="E83" s="4" t="n"/>
      <c r="F83" s="30" t="n"/>
      <c r="G83" s="35" t="n"/>
      <c r="H83" s="31">
        <f>IF(OR(F83="",G83=""),"",F83*G83)</f>
        <v/>
      </c>
      <c r="I83" s="35" t="n"/>
      <c r="J83" s="31">
        <f>IF(F83="","",(F83+IF(H83="",0,H83))*(1-IF(I83="",0,I83)))</f>
        <v/>
      </c>
      <c r="K83" s="3" t="n"/>
      <c r="L83" s="3" t="n"/>
      <c r="M83" s="32">
        <f>IF(C83="","",C83+30)</f>
        <v/>
      </c>
      <c r="N83" s="3" t="n"/>
      <c r="O83" s="4" t="n"/>
    </row>
    <row r="84">
      <c r="A84" s="3" t="n"/>
      <c r="B84" s="3" t="n"/>
      <c r="C84" s="29" t="n"/>
      <c r="D84" s="4" t="n"/>
      <c r="E84" s="4" t="n"/>
      <c r="F84" s="30" t="n"/>
      <c r="G84" s="35" t="n"/>
      <c r="H84" s="33">
        <f>IF(OR(F84="",G84=""),"",F84*G84)</f>
        <v/>
      </c>
      <c r="I84" s="35" t="n"/>
      <c r="J84" s="33">
        <f>IF(F84="","",(F84+IF(H84="",0,H84))*(1-IF(I84="",0,I84)))</f>
        <v/>
      </c>
      <c r="K84" s="3" t="n"/>
      <c r="L84" s="3" t="n"/>
      <c r="M84" s="34">
        <f>IF(C84="","",C84+30)</f>
        <v/>
      </c>
      <c r="N84" s="3" t="n"/>
      <c r="O84" s="4" t="n"/>
    </row>
    <row r="85">
      <c r="A85" s="3" t="n"/>
      <c r="B85" s="3" t="n"/>
      <c r="C85" s="29" t="n"/>
      <c r="D85" s="4" t="n"/>
      <c r="E85" s="4" t="n"/>
      <c r="F85" s="30" t="n"/>
      <c r="G85" s="35" t="n"/>
      <c r="H85" s="31">
        <f>IF(OR(F85="",G85=""),"",F85*G85)</f>
        <v/>
      </c>
      <c r="I85" s="35" t="n"/>
      <c r="J85" s="31">
        <f>IF(F85="","",(F85+IF(H85="",0,H85))*(1-IF(I85="",0,I85)))</f>
        <v/>
      </c>
      <c r="K85" s="3" t="n"/>
      <c r="L85" s="3" t="n"/>
      <c r="M85" s="32">
        <f>IF(C85="","",C85+30)</f>
        <v/>
      </c>
      <c r="N85" s="3" t="n"/>
      <c r="O85" s="4" t="n"/>
    </row>
    <row r="86">
      <c r="A86" s="3" t="n"/>
      <c r="B86" s="3" t="n"/>
      <c r="C86" s="29" t="n"/>
      <c r="D86" s="4" t="n"/>
      <c r="E86" s="4" t="n"/>
      <c r="F86" s="30" t="n"/>
      <c r="G86" s="35" t="n"/>
      <c r="H86" s="33">
        <f>IF(OR(F86="",G86=""),"",F86*G86)</f>
        <v/>
      </c>
      <c r="I86" s="35" t="n"/>
      <c r="J86" s="33">
        <f>IF(F86="","",(F86+IF(H86="",0,H86))*(1-IF(I86="",0,I86)))</f>
        <v/>
      </c>
      <c r="K86" s="3" t="n"/>
      <c r="L86" s="3" t="n"/>
      <c r="M86" s="34">
        <f>IF(C86="","",C86+30)</f>
        <v/>
      </c>
      <c r="N86" s="3" t="n"/>
      <c r="O86" s="4" t="n"/>
    </row>
    <row r="87">
      <c r="A87" s="3" t="n"/>
      <c r="B87" s="3" t="n"/>
      <c r="C87" s="29" t="n"/>
      <c r="D87" s="4" t="n"/>
      <c r="E87" s="4" t="n"/>
      <c r="F87" s="30" t="n"/>
      <c r="G87" s="35" t="n"/>
      <c r="H87" s="31">
        <f>IF(OR(F87="",G87=""),"",F87*G87)</f>
        <v/>
      </c>
      <c r="I87" s="35" t="n"/>
      <c r="J87" s="31">
        <f>IF(F87="","",(F87+IF(H87="",0,H87))*(1-IF(I87="",0,I87)))</f>
        <v/>
      </c>
      <c r="K87" s="3" t="n"/>
      <c r="L87" s="3" t="n"/>
      <c r="M87" s="32">
        <f>IF(C87="","",C87+30)</f>
        <v/>
      </c>
      <c r="N87" s="3" t="n"/>
      <c r="O87" s="4" t="n"/>
    </row>
    <row r="88">
      <c r="A88" s="3" t="n"/>
      <c r="B88" s="3" t="n"/>
      <c r="C88" s="29" t="n"/>
      <c r="D88" s="4" t="n"/>
      <c r="E88" s="4" t="n"/>
      <c r="F88" s="30" t="n"/>
      <c r="G88" s="35" t="n"/>
      <c r="H88" s="33">
        <f>IF(OR(F88="",G88=""),"",F88*G88)</f>
        <v/>
      </c>
      <c r="I88" s="35" t="n"/>
      <c r="J88" s="33">
        <f>IF(F88="","",(F88+IF(H88="",0,H88))*(1-IF(I88="",0,I88)))</f>
        <v/>
      </c>
      <c r="K88" s="3" t="n"/>
      <c r="L88" s="3" t="n"/>
      <c r="M88" s="34">
        <f>IF(C88="","",C88+30)</f>
        <v/>
      </c>
      <c r="N88" s="3" t="n"/>
      <c r="O88" s="4" t="n"/>
    </row>
    <row r="89">
      <c r="A89" s="3" t="n"/>
      <c r="B89" s="3" t="n"/>
      <c r="C89" s="29" t="n"/>
      <c r="D89" s="4" t="n"/>
      <c r="E89" s="4" t="n"/>
      <c r="F89" s="30" t="n"/>
      <c r="G89" s="35" t="n"/>
      <c r="H89" s="31">
        <f>IF(OR(F89="",G89=""),"",F89*G89)</f>
        <v/>
      </c>
      <c r="I89" s="35" t="n"/>
      <c r="J89" s="31">
        <f>IF(F89="","",(F89+IF(H89="",0,H89))*(1-IF(I89="",0,I89)))</f>
        <v/>
      </c>
      <c r="K89" s="3" t="n"/>
      <c r="L89" s="3" t="n"/>
      <c r="M89" s="32">
        <f>IF(C89="","",C89+30)</f>
        <v/>
      </c>
      <c r="N89" s="3" t="n"/>
      <c r="O89" s="4" t="n"/>
    </row>
    <row r="90">
      <c r="A90" s="3" t="n"/>
      <c r="B90" s="3" t="n"/>
      <c r="C90" s="29" t="n"/>
      <c r="D90" s="4" t="n"/>
      <c r="E90" s="4" t="n"/>
      <c r="F90" s="30" t="n"/>
      <c r="G90" s="35" t="n"/>
      <c r="H90" s="33">
        <f>IF(OR(F90="",G90=""),"",F90*G90)</f>
        <v/>
      </c>
      <c r="I90" s="35" t="n"/>
      <c r="J90" s="33">
        <f>IF(F90="","",(F90+IF(H90="",0,H90))*(1-IF(I90="",0,I90)))</f>
        <v/>
      </c>
      <c r="K90" s="3" t="n"/>
      <c r="L90" s="3" t="n"/>
      <c r="M90" s="34">
        <f>IF(C90="","",C90+30)</f>
        <v/>
      </c>
      <c r="N90" s="3" t="n"/>
      <c r="O90" s="4" t="n"/>
    </row>
    <row r="91">
      <c r="A91" s="3" t="n"/>
      <c r="B91" s="3" t="n"/>
      <c r="C91" s="29" t="n"/>
      <c r="D91" s="4" t="n"/>
      <c r="E91" s="4" t="n"/>
      <c r="F91" s="30" t="n"/>
      <c r="G91" s="35" t="n"/>
      <c r="H91" s="31">
        <f>IF(OR(F91="",G91=""),"",F91*G91)</f>
        <v/>
      </c>
      <c r="I91" s="35" t="n"/>
      <c r="J91" s="31">
        <f>IF(F91="","",(F91+IF(H91="",0,H91))*(1-IF(I91="",0,I91)))</f>
        <v/>
      </c>
      <c r="K91" s="3" t="n"/>
      <c r="L91" s="3" t="n"/>
      <c r="M91" s="32">
        <f>IF(C91="","",C91+30)</f>
        <v/>
      </c>
      <c r="N91" s="3" t="n"/>
      <c r="O91" s="4" t="n"/>
    </row>
    <row r="92">
      <c r="A92" s="3" t="n"/>
      <c r="B92" s="3" t="n"/>
      <c r="C92" s="29" t="n"/>
      <c r="D92" s="4" t="n"/>
      <c r="E92" s="4" t="n"/>
      <c r="F92" s="30" t="n"/>
      <c r="G92" s="35" t="n"/>
      <c r="H92" s="33">
        <f>IF(OR(F92="",G92=""),"",F92*G92)</f>
        <v/>
      </c>
      <c r="I92" s="35" t="n"/>
      <c r="J92" s="33">
        <f>IF(F92="","",(F92+IF(H92="",0,H92))*(1-IF(I92="",0,I92)))</f>
        <v/>
      </c>
      <c r="K92" s="3" t="n"/>
      <c r="L92" s="3" t="n"/>
      <c r="M92" s="34">
        <f>IF(C92="","",C92+30)</f>
        <v/>
      </c>
      <c r="N92" s="3" t="n"/>
      <c r="O92" s="4" t="n"/>
    </row>
    <row r="93">
      <c r="A93" s="3" t="n"/>
      <c r="B93" s="3" t="n"/>
      <c r="C93" s="29" t="n"/>
      <c r="D93" s="4" t="n"/>
      <c r="E93" s="4" t="n"/>
      <c r="F93" s="30" t="n"/>
      <c r="G93" s="35" t="n"/>
      <c r="H93" s="31">
        <f>IF(OR(F93="",G93=""),"",F93*G93)</f>
        <v/>
      </c>
      <c r="I93" s="35" t="n"/>
      <c r="J93" s="31">
        <f>IF(F93="","",(F93+IF(H93="",0,H93))*(1-IF(I93="",0,I93)))</f>
        <v/>
      </c>
      <c r="K93" s="3" t="n"/>
      <c r="L93" s="3" t="n"/>
      <c r="M93" s="32">
        <f>IF(C93="","",C93+30)</f>
        <v/>
      </c>
      <c r="N93" s="3" t="n"/>
      <c r="O93" s="4" t="n"/>
    </row>
    <row r="94">
      <c r="A94" s="3" t="n"/>
      <c r="B94" s="3" t="n"/>
      <c r="C94" s="29" t="n"/>
      <c r="D94" s="4" t="n"/>
      <c r="E94" s="4" t="n"/>
      <c r="F94" s="30" t="n"/>
      <c r="G94" s="35" t="n"/>
      <c r="H94" s="33">
        <f>IF(OR(F94="",G94=""),"",F94*G94)</f>
        <v/>
      </c>
      <c r="I94" s="35" t="n"/>
      <c r="J94" s="33">
        <f>IF(F94="","",(F94+IF(H94="",0,H94))*(1-IF(I94="",0,I94)))</f>
        <v/>
      </c>
      <c r="K94" s="3" t="n"/>
      <c r="L94" s="3" t="n"/>
      <c r="M94" s="34">
        <f>IF(C94="","",C94+30)</f>
        <v/>
      </c>
      <c r="N94" s="3" t="n"/>
      <c r="O94" s="4" t="n"/>
    </row>
    <row r="95">
      <c r="A95" s="3" t="n"/>
      <c r="B95" s="3" t="n"/>
      <c r="C95" s="29" t="n"/>
      <c r="D95" s="4" t="n"/>
      <c r="E95" s="4" t="n"/>
      <c r="F95" s="30" t="n"/>
      <c r="G95" s="35" t="n"/>
      <c r="H95" s="31">
        <f>IF(OR(F95="",G95=""),"",F95*G95)</f>
        <v/>
      </c>
      <c r="I95" s="35" t="n"/>
      <c r="J95" s="31">
        <f>IF(F95="","",(F95+IF(H95="",0,H95))*(1-IF(I95="",0,I95)))</f>
        <v/>
      </c>
      <c r="K95" s="3" t="n"/>
      <c r="L95" s="3" t="n"/>
      <c r="M95" s="32">
        <f>IF(C95="","",C95+30)</f>
        <v/>
      </c>
      <c r="N95" s="3" t="n"/>
      <c r="O95" s="4" t="n"/>
    </row>
    <row r="96">
      <c r="A96" s="3" t="n"/>
      <c r="B96" s="3" t="n"/>
      <c r="C96" s="29" t="n"/>
      <c r="D96" s="4" t="n"/>
      <c r="E96" s="4" t="n"/>
      <c r="F96" s="30" t="n"/>
      <c r="G96" s="35" t="n"/>
      <c r="H96" s="33">
        <f>IF(OR(F96="",G96=""),"",F96*G96)</f>
        <v/>
      </c>
      <c r="I96" s="35" t="n"/>
      <c r="J96" s="33">
        <f>IF(F96="","",(F96+IF(H96="",0,H96))*(1-IF(I96="",0,I96)))</f>
        <v/>
      </c>
      <c r="K96" s="3" t="n"/>
      <c r="L96" s="3" t="n"/>
      <c r="M96" s="34">
        <f>IF(C96="","",C96+30)</f>
        <v/>
      </c>
      <c r="N96" s="3" t="n"/>
      <c r="O96" s="4" t="n"/>
    </row>
    <row r="97">
      <c r="A97" s="3" t="n"/>
      <c r="B97" s="3" t="n"/>
      <c r="C97" s="29" t="n"/>
      <c r="D97" s="4" t="n"/>
      <c r="E97" s="4" t="n"/>
      <c r="F97" s="30" t="n"/>
      <c r="G97" s="35" t="n"/>
      <c r="H97" s="31">
        <f>IF(OR(F97="",G97=""),"",F97*G97)</f>
        <v/>
      </c>
      <c r="I97" s="35" t="n"/>
      <c r="J97" s="31">
        <f>IF(F97="","",(F97+IF(H97="",0,H97))*(1-IF(I97="",0,I97)))</f>
        <v/>
      </c>
      <c r="K97" s="3" t="n"/>
      <c r="L97" s="3" t="n"/>
      <c r="M97" s="32">
        <f>IF(C97="","",C97+30)</f>
        <v/>
      </c>
      <c r="N97" s="3" t="n"/>
      <c r="O97" s="4" t="n"/>
    </row>
    <row r="98">
      <c r="A98" s="3" t="n"/>
      <c r="B98" s="3" t="n"/>
      <c r="C98" s="29" t="n"/>
      <c r="D98" s="4" t="n"/>
      <c r="E98" s="4" t="n"/>
      <c r="F98" s="30" t="n"/>
      <c r="G98" s="35" t="n"/>
      <c r="H98" s="33">
        <f>IF(OR(F98="",G98=""),"",F98*G98)</f>
        <v/>
      </c>
      <c r="I98" s="35" t="n"/>
      <c r="J98" s="33">
        <f>IF(F98="","",(F98+IF(H98="",0,H98))*(1-IF(I98="",0,I98)))</f>
        <v/>
      </c>
      <c r="K98" s="3" t="n"/>
      <c r="L98" s="3" t="n"/>
      <c r="M98" s="34">
        <f>IF(C98="","",C98+30)</f>
        <v/>
      </c>
      <c r="N98" s="3" t="n"/>
      <c r="O98" s="4" t="n"/>
    </row>
    <row r="99">
      <c r="A99" s="3" t="n"/>
      <c r="B99" s="3" t="n"/>
      <c r="C99" s="29" t="n"/>
      <c r="D99" s="4" t="n"/>
      <c r="E99" s="4" t="n"/>
      <c r="F99" s="30" t="n"/>
      <c r="G99" s="35" t="n"/>
      <c r="H99" s="31">
        <f>IF(OR(F99="",G99=""),"",F99*G99)</f>
        <v/>
      </c>
      <c r="I99" s="35" t="n"/>
      <c r="J99" s="31">
        <f>IF(F99="","",(F99+IF(H99="",0,H99))*(1-IF(I99="",0,I99)))</f>
        <v/>
      </c>
      <c r="K99" s="3" t="n"/>
      <c r="L99" s="3" t="n"/>
      <c r="M99" s="32">
        <f>IF(C99="","",C99+30)</f>
        <v/>
      </c>
      <c r="N99" s="3" t="n"/>
      <c r="O99" s="4" t="n"/>
    </row>
    <row r="100">
      <c r="A100" s="3" t="n"/>
      <c r="B100" s="3" t="n"/>
      <c r="C100" s="29" t="n"/>
      <c r="D100" s="4" t="n"/>
      <c r="E100" s="4" t="n"/>
      <c r="F100" s="30" t="n"/>
      <c r="G100" s="35" t="n"/>
      <c r="H100" s="33">
        <f>IF(OR(F100="",G100=""),"",F100*G100)</f>
        <v/>
      </c>
      <c r="I100" s="35" t="n"/>
      <c r="J100" s="33">
        <f>IF(F100="","",(F100+IF(H100="",0,H100))*(1-IF(I100="",0,I100)))</f>
        <v/>
      </c>
      <c r="K100" s="3" t="n"/>
      <c r="L100" s="3" t="n"/>
      <c r="M100" s="34">
        <f>IF(C100="","",C100+30)</f>
        <v/>
      </c>
      <c r="N100" s="3" t="n"/>
      <c r="O100" s="4" t="n"/>
    </row>
    <row r="101">
      <c r="A101" s="3" t="n"/>
      <c r="B101" s="3" t="n"/>
      <c r="C101" s="29" t="n"/>
      <c r="D101" s="4" t="n"/>
      <c r="E101" s="4" t="n"/>
      <c r="F101" s="30" t="n"/>
      <c r="G101" s="35" t="n"/>
      <c r="H101" s="31">
        <f>IF(OR(F101="",G101=""),"",F101*G101)</f>
        <v/>
      </c>
      <c r="I101" s="35" t="n"/>
      <c r="J101" s="31">
        <f>IF(F101="","",(F101+IF(H101="",0,H101))*(1-IF(I101="",0,I101)))</f>
        <v/>
      </c>
      <c r="K101" s="3" t="n"/>
      <c r="L101" s="3" t="n"/>
      <c r="M101" s="32">
        <f>IF(C101="","",C101+30)</f>
        <v/>
      </c>
      <c r="N101" s="3" t="n"/>
      <c r="O101" s="4" t="n"/>
    </row>
    <row r="102">
      <c r="A102" s="3" t="n"/>
      <c r="B102" s="3" t="n"/>
      <c r="C102" s="29" t="n"/>
      <c r="D102" s="4" t="n"/>
      <c r="E102" s="4" t="n"/>
      <c r="F102" s="30" t="n"/>
      <c r="G102" s="35" t="n"/>
      <c r="H102" s="33">
        <f>IF(OR(F102="",G102=""),"",F102*G102)</f>
        <v/>
      </c>
      <c r="I102" s="35" t="n"/>
      <c r="J102" s="33">
        <f>IF(F102="","",(F102+IF(H102="",0,H102))*(1-IF(I102="",0,I102)))</f>
        <v/>
      </c>
      <c r="K102" s="3" t="n"/>
      <c r="L102" s="3" t="n"/>
      <c r="M102" s="34">
        <f>IF(C102="","",C102+30)</f>
        <v/>
      </c>
      <c r="N102" s="3" t="n"/>
      <c r="O102" s="4" t="n"/>
    </row>
  </sheetData>
  <autoFilter ref="A2:O102"/>
  <mergeCells count="1">
    <mergeCell ref="A1:O1"/>
  </mergeCells>
  <conditionalFormatting sqref="J3:J102">
    <cfRule type="expression" priority="1" dxfId="0">
      <formula>$J3&gt;0</formula>
    </cfRule>
  </conditionalFormatting>
  <conditionalFormatting sqref="L3:L102">
    <cfRule type="expression" priority="2" dxfId="0">
      <formula>$L3="Pagada"</formula>
    </cfRule>
    <cfRule type="expression" priority="3" dxfId="1">
      <formula>$L3="Vencida"</formula>
    </cfRule>
  </conditionalFormatting>
  <dataValidations count="3">
    <dataValidation sqref="G3:G102" showErrorMessage="1" showInputMessage="1" allowBlank="1" type="list">
      <formula1>"10%,21%"</formula1>
    </dataValidation>
    <dataValidation sqref="K3:K102" showErrorMessage="1" showInputMessage="1" allowBlank="1" type="list">
      <formula1>"Transferencia,Tarjeta,Domiciliación,Efectivo"</formula1>
    </dataValidation>
    <dataValidation sqref="L3:L102" showErrorMessage="1" showInputMessage="1" allowBlank="1" type="list">
      <formula1>"Pagada,Pendiente,Vencida,Cancelada"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3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30" customWidth="1" min="2" max="2"/>
    <col width="19" customWidth="1" min="3" max="3"/>
    <col width="17" customWidth="1" min="4" max="4"/>
    <col width="4" customWidth="1" min="5" max="5"/>
    <col width="22" customWidth="1" min="6" max="6"/>
    <col width="15" customWidth="1" min="7" max="7"/>
    <col width="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 ht="26" customHeight="1">
      <c r="A1" s="1" t="inlineStr">
        <is>
          <t>Resumen comercial y ficha rápida del cliente</t>
        </is>
      </c>
    </row>
    <row r="2"/>
    <row r="3">
      <c r="A3" s="14" t="inlineStr">
        <is>
          <t>ID cliente seleccionado</t>
        </is>
      </c>
      <c r="B3" s="3" t="inlineStr">
        <is>
          <t>CLI-001</t>
        </is>
      </c>
    </row>
    <row r="4">
      <c r="A4" s="15" t="inlineStr">
        <is>
          <t>Ficha rápida del cliente</t>
        </is>
      </c>
      <c r="B4" s="16" t="n"/>
    </row>
    <row r="5">
      <c r="A5" s="17" t="inlineStr">
        <is>
          <t>Nombre / Razón social</t>
        </is>
      </c>
      <c r="B5" s="18">
        <f>IF($B$3="","",IFERROR(VLOOKUP($B$3,'Clientes'!$A$3:$P$102,2,FALSE),""))</f>
        <v/>
      </c>
    </row>
    <row r="6">
      <c r="A6" s="17" t="inlineStr">
        <is>
          <t>Persona de contacto</t>
        </is>
      </c>
      <c r="B6" s="18">
        <f>IF($B$3="","",IFERROR(VLOOKUP($B$3,'Clientes'!$A$3:$P$102,3,FALSE),""))</f>
        <v/>
      </c>
    </row>
    <row r="7">
      <c r="A7" s="17" t="inlineStr">
        <is>
          <t>Teléfono</t>
        </is>
      </c>
      <c r="B7" s="18">
        <f>IF($B$3="","",IFERROR(VLOOKUP($B$3,'Clientes'!$A$3:$P$102,5,FALSE),""))</f>
        <v/>
      </c>
    </row>
    <row r="8">
      <c r="A8" s="17" t="inlineStr">
        <is>
          <t>Correo electrónico</t>
        </is>
      </c>
      <c r="B8" s="18">
        <f>IF($B$3="","",IFERROR(VLOOKUP($B$3,'Clientes'!$A$3:$P$102,6,FALSE),""))</f>
        <v/>
      </c>
    </row>
    <row r="9">
      <c r="A9" s="17" t="inlineStr">
        <is>
          <t>Ciudad</t>
        </is>
      </c>
      <c r="B9" s="18">
        <f>IF($B$3="","",IFERROR(VLOOKUP($B$3,'Clientes'!$A$3:$P$102,7,FALSE),""))</f>
        <v/>
      </c>
    </row>
    <row r="10">
      <c r="A10" s="17" t="inlineStr">
        <is>
          <t>Estado</t>
        </is>
      </c>
      <c r="B10" s="18">
        <f>IF($B$3="","",IFERROR(VLOOKUP($B$3,'Clientes'!$A$3:$P$102,11,FALSE),""))</f>
        <v/>
      </c>
    </row>
    <row r="11">
      <c r="A11" s="17" t="inlineStr">
        <is>
          <t>Total compras (€)</t>
        </is>
      </c>
      <c r="B11" s="36">
        <f>IF($B$3="","",IFERROR(VLOOKUP($B$3,'Clientes'!$A$3:$P$102,13,FALSE),0))</f>
        <v/>
      </c>
    </row>
    <row r="12">
      <c r="A12" s="17" t="inlineStr">
        <is>
          <t>Nº compras</t>
        </is>
      </c>
      <c r="B12" s="18">
        <f>IF($B$3="","",IFERROR(VLOOKUP($B$3,'Clientes'!$A$3:$P$102,14,FALSE),0))</f>
        <v/>
      </c>
    </row>
    <row r="13">
      <c r="A13" s="17" t="inlineStr">
        <is>
          <t>Última compra</t>
        </is>
      </c>
      <c r="B13" s="37">
        <f>IF($B$3="","",IFERROR(VLOOKUP($B$3,'Clientes'!$A$3:$P$102,15,FALSE),""))</f>
        <v/>
      </c>
    </row>
    <row r="14"/>
    <row r="15"/>
    <row r="16">
      <c r="A16" s="15" t="inlineStr">
        <is>
          <t>Indicadores generales</t>
        </is>
      </c>
      <c r="B16" s="16" t="n"/>
    </row>
    <row r="17">
      <c r="A17" s="17" t="inlineStr">
        <is>
          <t>Ventas totales (€)</t>
        </is>
      </c>
      <c r="B17" s="33">
        <f>SUM('Compras'!$J$3:$J$102)</f>
        <v/>
      </c>
    </row>
    <row r="18">
      <c r="A18" s="17" t="inlineStr">
        <is>
          <t>Ticket medio (€)</t>
        </is>
      </c>
      <c r="B18" s="33">
        <f>IFERROR(AVERAGE('Compras'!$J$3:$J$102),0)</f>
        <v/>
      </c>
    </row>
    <row r="19">
      <c r="A19" s="17" t="inlineStr">
        <is>
          <t>Clientes activos</t>
        </is>
      </c>
      <c r="B19" s="21">
        <f>COUNTIF('Clientes'!$K$3:$K$102,"Activo")</f>
        <v/>
      </c>
    </row>
    <row r="20">
      <c r="A20" s="17" t="inlineStr">
        <is>
          <t>Porcentaje de facturas pagadas</t>
        </is>
      </c>
      <c r="B20" s="38">
        <f>IFERROR(COUNTIF('Compras'!$L$3:$L$102,"Pagada")/COUNTA('Compras'!$A$3:$A$102),0)</f>
        <v/>
      </c>
    </row>
    <row r="21">
      <c r="A21" s="17" t="inlineStr">
        <is>
          <t>Compras pendientes</t>
        </is>
      </c>
      <c r="B21" s="21">
        <f>COUNTIF('Compras'!$L$3:$L$102,"Pendiente")</f>
        <v/>
      </c>
    </row>
    <row r="22">
      <c r="A22" s="17" t="inlineStr">
        <is>
          <t>Facturas vencidas</t>
        </is>
      </c>
      <c r="B22" s="21">
        <f>COUNTIF('Compras'!$L$3:$L$102,"Vencida")</f>
        <v/>
      </c>
    </row>
    <row r="23"/>
    <row r="24"/>
    <row r="25">
      <c r="A25" s="15" t="inlineStr">
        <is>
          <t>Resumen por ciudad</t>
        </is>
      </c>
      <c r="F25" s="15" t="inlineStr">
        <is>
          <t>Distribución por segmento</t>
        </is>
      </c>
    </row>
    <row r="26">
      <c r="A26" s="2" t="inlineStr">
        <is>
          <t>Ciudad</t>
        </is>
      </c>
      <c r="B26" s="2" t="inlineStr">
        <is>
          <t>Nº clientes</t>
        </is>
      </c>
      <c r="C26" s="2" t="inlineStr">
        <is>
          <t>Ventas totales (€)</t>
        </is>
      </c>
      <c r="D26" s="2" t="inlineStr">
        <is>
          <t>% sobre ventas</t>
        </is>
      </c>
      <c r="F26" s="2" t="inlineStr">
        <is>
          <t>Segmento</t>
        </is>
      </c>
      <c r="G26" s="2" t="inlineStr">
        <is>
          <t>Nº clientes</t>
        </is>
      </c>
    </row>
    <row r="27">
      <c r="A27" s="17" t="inlineStr">
        <is>
          <t>Madrid</t>
        </is>
      </c>
      <c r="B27" s="8">
        <f>COUNTIF('Clientes'!$G$3:$G$102,A27)</f>
        <v/>
      </c>
      <c r="C27" s="39">
        <f>SUMIF('Clientes'!$G$3:$G$102,A27,'Clientes'!$M$3:$M$102)</f>
        <v/>
      </c>
      <c r="D27" s="40">
        <f>IFERROR(C27/SUM($C$27:$C$36),0)</f>
        <v/>
      </c>
      <c r="F27" s="8" t="inlineStr">
        <is>
          <t>Empresa</t>
        </is>
      </c>
      <c r="G27" s="8">
        <f>COUNTIF('Clientes'!$J$3:$J$102,F27)</f>
        <v/>
      </c>
    </row>
    <row r="28">
      <c r="A28" s="25" t="inlineStr">
        <is>
          <t>Barcelona</t>
        </is>
      </c>
      <c r="B28" s="11">
        <f>COUNTIF('Clientes'!$G$3:$G$102,A28)</f>
        <v/>
      </c>
      <c r="C28" s="41">
        <f>SUMIF('Clientes'!$G$3:$G$102,A28,'Clientes'!$M$3:$M$102)</f>
        <v/>
      </c>
      <c r="D28" s="42">
        <f>IFERROR(C28/SUM($C$27:$C$36),0)</f>
        <v/>
      </c>
      <c r="F28" s="11" t="inlineStr">
        <is>
          <t>Autónomo</t>
        </is>
      </c>
      <c r="G28" s="11">
        <f>COUNTIF('Clientes'!$J$3:$J$102,F28)</f>
        <v/>
      </c>
    </row>
    <row r="29">
      <c r="A29" s="17" t="inlineStr">
        <is>
          <t>Valencia</t>
        </is>
      </c>
      <c r="B29" s="8">
        <f>COUNTIF('Clientes'!$G$3:$G$102,A29)</f>
        <v/>
      </c>
      <c r="C29" s="39">
        <f>SUMIF('Clientes'!$G$3:$G$102,A29,'Clientes'!$M$3:$M$102)</f>
        <v/>
      </c>
      <c r="D29" s="40">
        <f>IFERROR(C29/SUM($C$27:$C$36),0)</f>
        <v/>
      </c>
      <c r="F29" s="8" t="inlineStr">
        <is>
          <t>Particular</t>
        </is>
      </c>
      <c r="G29" s="8">
        <f>COUNTIF('Clientes'!$J$3:$J$102,F29)</f>
        <v/>
      </c>
    </row>
    <row r="30">
      <c r="A30" s="25" t="inlineStr">
        <is>
          <t>Sevilla</t>
        </is>
      </c>
      <c r="B30" s="11">
        <f>COUNTIF('Clientes'!$G$3:$G$102,A30)</f>
        <v/>
      </c>
      <c r="C30" s="41">
        <f>SUMIF('Clientes'!$G$3:$G$102,A30,'Clientes'!$M$3:$M$102)</f>
        <v/>
      </c>
      <c r="D30" s="42">
        <f>IFERROR(C30/SUM($C$27:$C$36),0)</f>
        <v/>
      </c>
    </row>
    <row r="31">
      <c r="A31" s="17" t="inlineStr">
        <is>
          <t>Zaragoza</t>
        </is>
      </c>
      <c r="B31" s="8">
        <f>COUNTIF('Clientes'!$G$3:$G$102,A31)</f>
        <v/>
      </c>
      <c r="C31" s="39">
        <f>SUMIF('Clientes'!$G$3:$G$102,A31,'Clientes'!$M$3:$M$102)</f>
        <v/>
      </c>
      <c r="D31" s="40">
        <f>IFERROR(C31/SUM($C$27:$C$36),0)</f>
        <v/>
      </c>
    </row>
    <row r="32">
      <c r="A32" s="25" t="inlineStr">
        <is>
          <t>Málaga</t>
        </is>
      </c>
      <c r="B32" s="11">
        <f>COUNTIF('Clientes'!$G$3:$G$102,A32)</f>
        <v/>
      </c>
      <c r="C32" s="41">
        <f>SUMIF('Clientes'!$G$3:$G$102,A32,'Clientes'!$M$3:$M$102)</f>
        <v/>
      </c>
      <c r="D32" s="42">
        <f>IFERROR(C32/SUM($C$27:$C$36),0)</f>
        <v/>
      </c>
      <c r="F32" s="15" t="inlineStr">
        <is>
          <t>Estado de cobro</t>
        </is>
      </c>
    </row>
    <row r="33">
      <c r="A33" s="17" t="inlineStr">
        <is>
          <t>Bilbao</t>
        </is>
      </c>
      <c r="B33" s="8">
        <f>COUNTIF('Clientes'!$G$3:$G$102,A33)</f>
        <v/>
      </c>
      <c r="C33" s="39">
        <f>SUMIF('Clientes'!$G$3:$G$102,A33,'Clientes'!$M$3:$M$102)</f>
        <v/>
      </c>
      <c r="D33" s="40">
        <f>IFERROR(C33/SUM($C$27:$C$36),0)</f>
        <v/>
      </c>
      <c r="F33" s="2" t="inlineStr">
        <is>
          <t>Estado</t>
        </is>
      </c>
      <c r="G33" s="2" t="inlineStr">
        <is>
          <t>Nº facturas</t>
        </is>
      </c>
    </row>
    <row r="34">
      <c r="A34" s="25" t="inlineStr">
        <is>
          <t>Murcia</t>
        </is>
      </c>
      <c r="B34" s="11">
        <f>COUNTIF('Clientes'!$G$3:$G$102,A34)</f>
        <v/>
      </c>
      <c r="C34" s="41">
        <f>SUMIF('Clientes'!$G$3:$G$102,A34,'Clientes'!$M$3:$M$102)</f>
        <v/>
      </c>
      <c r="D34" s="42">
        <f>IFERROR(C34/SUM($C$27:$C$36),0)</f>
        <v/>
      </c>
      <c r="F34" s="8" t="inlineStr">
        <is>
          <t>Pagada</t>
        </is>
      </c>
      <c r="G34" s="8">
        <f>COUNTIF('Compras'!$L$3:$L$102,F34)</f>
        <v/>
      </c>
    </row>
    <row r="35">
      <c r="A35" s="17" t="inlineStr">
        <is>
          <t>Alicante</t>
        </is>
      </c>
      <c r="B35" s="8">
        <f>COUNTIF('Clientes'!$G$3:$G$102,A35)</f>
        <v/>
      </c>
      <c r="C35" s="39">
        <f>SUMIF('Clientes'!$G$3:$G$102,A35,'Clientes'!$M$3:$M$102)</f>
        <v/>
      </c>
      <c r="D35" s="40">
        <f>IFERROR(C35/SUM($C$27:$C$36),0)</f>
        <v/>
      </c>
      <c r="F35" s="11" t="inlineStr">
        <is>
          <t>Pendiente</t>
        </is>
      </c>
      <c r="G35" s="11">
        <f>COUNTIF('Compras'!$L$3:$L$102,F35)</f>
        <v/>
      </c>
    </row>
    <row r="36">
      <c r="A36" s="25" t="inlineStr">
        <is>
          <t>Granada</t>
        </is>
      </c>
      <c r="B36" s="11">
        <f>COUNTIF('Clientes'!$G$3:$G$102,A36)</f>
        <v/>
      </c>
      <c r="C36" s="41">
        <f>SUMIF('Clientes'!$G$3:$G$102,A36,'Clientes'!$M$3:$M$102)</f>
        <v/>
      </c>
      <c r="D36" s="42">
        <f>IFERROR(C36/SUM($C$27:$C$36),0)</f>
        <v/>
      </c>
      <c r="F36" s="8" t="inlineStr">
        <is>
          <t>Vencida</t>
        </is>
      </c>
      <c r="G36" s="8">
        <f>COUNTIF('Compras'!$L$3:$L$102,F36)</f>
        <v/>
      </c>
    </row>
  </sheetData>
  <mergeCells count="1">
    <mergeCell ref="A1:N1"/>
  </mergeCells>
  <conditionalFormatting sqref="B17:B18">
    <cfRule type="expression" priority="1" dxfId="0">
      <formula>$B17&gt;0</formula>
    </cfRule>
  </conditionalFormatting>
  <conditionalFormatting sqref="B22">
    <cfRule type="expression" priority="2" dxfId="1">
      <formula>$B22&gt;0</formula>
    </cfRule>
  </conditionalFormatting>
  <conditionalFormatting sqref="G34">
    <cfRule type="expression" priority="3" dxfId="0">
      <formula>$G34&gt;0</formula>
    </cfRule>
  </conditionalFormatting>
  <conditionalFormatting sqref="G36">
    <cfRule type="expression" priority="4" dxfId="1">
      <formula>$G36&gt;0</formula>
    </cfRule>
  </conditionalFormatting>
  <dataValidations count="1">
    <dataValidation sqref="B3" showErrorMessage="1" showInputMessage="1" allowBlank="1" type="list">
      <formula1>='Clientes'!$A$3:$A$102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65" customWidth="1" min="2" max="2"/>
    <col width="55" customWidth="1" min="3" max="3"/>
  </cols>
  <sheetData>
    <row r="1" ht="26" customHeight="1">
      <c r="A1" s="1" t="inlineStr">
        <is>
          <t>Guía de uso de la plantilla</t>
        </is>
      </c>
    </row>
    <row r="2"/>
    <row r="3">
      <c r="A3" s="2" t="inlineStr">
        <is>
          <t>Hoja</t>
        </is>
      </c>
      <c r="B3" s="2" t="inlineStr">
        <is>
          <t>Cómo utilizarla</t>
        </is>
      </c>
      <c r="C3" s="2" t="inlineStr">
        <is>
          <t>Campos principales</t>
        </is>
      </c>
    </row>
    <row r="4">
      <c r="A4" s="28" t="inlineStr">
        <is>
          <t>Clientes</t>
        </is>
      </c>
      <c r="B4" s="28" t="inlineStr">
        <is>
          <t>Registre un cliente por fila. Las celdas amarillas son editables y las columnas de compras se calculan automáticamente.</t>
        </is>
      </c>
      <c r="C4" s="28" t="inlineStr">
        <is>
          <t>ID cliente, datos de contacto, segmento, estado, límite de crédito y observaciones.</t>
        </is>
      </c>
    </row>
    <row r="5">
      <c r="A5" s="18" t="inlineStr">
        <is>
          <t>Compras</t>
        </is>
      </c>
      <c r="B5" s="18" t="inlineStr">
        <is>
          <t>Introduzca cada factura en una fila. El IVA, el total de factura y el vencimiento se calculan automáticamente.</t>
        </is>
      </c>
      <c r="C5" s="18" t="inlineStr">
        <is>
          <t>Nº factura, ID cliente, fecha, producto, base imponible, IVA, descuento, cobro y vencimiento.</t>
        </is>
      </c>
    </row>
    <row r="6">
      <c r="A6" s="28" t="inlineStr">
        <is>
          <t>Resumen</t>
        </is>
      </c>
      <c r="B6" s="28" t="inlineStr">
        <is>
          <t>Seleccione un ID cliente en la celda amarilla para consultar su ficha rápida y revise los indicadores y gráficos.</t>
        </is>
      </c>
      <c r="C6" s="28" t="inlineStr">
        <is>
          <t>Ventas, ticket medio, clientes activos, cobros, ventas por ciudad y distribución por segmento.</t>
        </is>
      </c>
    </row>
    <row r="7">
      <c r="A7" s="18" t="inlineStr">
        <is>
          <t>Validaciones</t>
        </is>
      </c>
      <c r="B7" s="18" t="inlineStr">
        <is>
          <t>Utilice las listas desplegables para mantener datos homogéneos en segmentos, estados, IVA y formas de pago.</t>
        </is>
      </c>
      <c r="C7" s="18" t="inlineStr">
        <is>
          <t>Segmento, estado de cliente, tipo IVA, forma de pago y estado de cobro.</t>
        </is>
      </c>
    </row>
    <row r="8">
      <c r="A8" s="28" t="inlineStr">
        <is>
          <t>Filas preparadas</t>
        </is>
      </c>
      <c r="B8" s="28" t="inlineStr">
        <is>
          <t>Las hojas Clientes y Compras incluyen 100 filas preparadas para seguir registrando información sin perder fórmulas ni formatos.</t>
        </is>
      </c>
      <c r="C8" s="28" t="inlineStr">
        <is>
          <t>Filas 3 a 102 de las hojas operativas.</t>
        </is>
      </c>
    </row>
    <row r="9">
      <c r="A9" s="18" t="inlineStr">
        <is>
          <t>Estados de cobro</t>
        </is>
      </c>
      <c r="B9" s="18" t="inlineStr">
        <is>
          <t>Actualice el estado de cada factura cuando se produzca el cobro o se alcance el vencimiento.</t>
        </is>
      </c>
      <c r="C9" s="18" t="inlineStr">
        <is>
          <t>Pagada, Pendiente, Vencida y Cancelada.</t>
        </is>
      </c>
    </row>
    <row r="10">
      <c r="A10" s="28" t="inlineStr">
        <is>
          <t>Ciudades nuevas</t>
        </is>
      </c>
      <c r="B10" s="28" t="inlineStr">
        <is>
          <t>Si incorpora una ciudad distinta, añádala también a la tabla de resumen por ciudad para incluirla en el gráfico.</t>
        </is>
      </c>
      <c r="C10" s="28" t="inlineStr">
        <is>
          <t>Tabla de resumen por ciudad en la hoja Resumen.</t>
        </is>
      </c>
    </row>
  </sheetData>
  <autoFilter ref="A3:C10"/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2026-09-06T23:55:23Z</dcterms:created>
  <dcterms:modified xmlns:dcterms="http://purl.org/dc/terms/" xmlns:xsi="http://www.w3.org/2001/XMLSchema-instance" xsi:type="dcterms:W3CDTF">2026-09-06T23:55:23Z</dcterms:modified>
</cp:coreProperties>
</file>