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bicacione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  <fill>
      <patternFill patternType="solid">
        <fgColor rgb="00FFFBEB"/>
        <b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9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9" fontId="3" fillId="4" borderId="1" applyAlignment="1" pivotButton="0" quotePrefix="0" xfId="0">
      <alignment horizontal="center" vertical="center"/>
    </xf>
    <xf numFmtId="0" fontId="2" fillId="5" borderId="0" pivotButton="0" quotePrefix="0" xfId="0"/>
    <xf numFmtId="0" fontId="0" fillId="5" borderId="0" pivotButton="0" quotePrefix="0" xfId="0"/>
    <xf numFmtId="3" fontId="2" fillId="5" borderId="0" applyAlignment="1" pivotButton="0" quotePrefix="0" xfId="0">
      <alignment horizontal="center" vertical="center"/>
    </xf>
    <xf numFmtId="9" fontId="2" fillId="5" borderId="0" applyAlignment="1" pivotButton="0" quotePrefix="0" xfId="0">
      <alignment horizontal="center" vertical="center"/>
    </xf>
    <xf numFmtId="0" fontId="4" fillId="0" borderId="0" pivotButton="0" quotePrefix="0" xfId="0"/>
    <xf numFmtId="0" fontId="3" fillId="0" borderId="0" pivotButton="0" quotePrefix="0" xfId="0"/>
    <xf numFmtId="0" fontId="3" fillId="6" borderId="1" pivotButton="0" quotePrefix="0" xfId="0"/>
    <xf numFmtId="0" fontId="2" fillId="5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center" vertical="center"/>
    </xf>
    <xf numFmtId="9" fontId="4" fillId="0" borderId="1" applyAlignment="1" pivotButton="0" quotePrefix="0" xfId="0">
      <alignment horizontal="center" vertical="center"/>
    </xf>
    <xf numFmtId="0" fontId="2" fillId="2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ill>
        <patternFill patternType="solid">
          <fgColor rgb="00FEF9C3"/>
          <bgColor rgb="00FEF9C3"/>
        </patternFill>
      </fill>
    </dxf>
    <dxf>
      <font>
        <b val="1"/>
        <color rgb="00FFFFFF"/>
      </font>
      <fill>
        <patternFill patternType="solid">
          <fgColor rgb="0022C55E"/>
          <b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% Ocupación por Ubicación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'Ubicaciones'!L2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'Ubicaciones'!$A$3:$A$12</f>
            </numRef>
          </cat>
          <val>
            <numRef>
              <f>'Ubicaciones'!$L$3:$L$12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Ubicación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% Ocupación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Stock por Zona</a:t>
            </a:r>
          </a:p>
        </rich>
      </tx>
    </title>
    <plotArea>
      <pieChart>
        <varyColors val="1"/>
        <ser>
          <idx val="0"/>
          <order val="0"/>
          <tx>
            <strRef>
              <f>'Dashboard'!C12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'Dashboard'!$A$13:$A$15</f>
            </numRef>
          </cat>
          <val>
            <numRef>
              <f>'Dashboard'!$C$13:$C$15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20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3" customWidth="1" min="2" max="2"/>
    <col width="8" customWidth="1" min="3" max="3"/>
    <col width="9" customWidth="1" min="4" max="4"/>
    <col width="11" customWidth="1" min="5" max="5"/>
    <col width="9" customWidth="1" min="6" max="6"/>
    <col width="13" customWidth="1" min="7" max="7"/>
    <col width="26" customWidth="1" min="8" max="8"/>
    <col width="10" customWidth="1" min="9" max="9"/>
    <col width="12" customWidth="1" min="10" max="10"/>
    <col width="14" customWidth="1" min="11" max="11"/>
    <col width="12" customWidth="1" min="12" max="12"/>
    <col width="14" customWidth="1" min="13" max="13"/>
    <col width="15" customWidth="1" min="14" max="14"/>
  </cols>
  <sheetData>
    <row r="1" ht="28" customHeight="1">
      <c r="A1" s="1" t="inlineStr">
        <is>
          <t>FICHAS DE UBICACIÓN DE ALMACÉN — CONTROL DE INVENTARIO POR UBICACIÓN</t>
        </is>
      </c>
    </row>
    <row r="2">
      <c r="A2" s="2" t="inlineStr">
        <is>
          <t>Código Ubicación</t>
        </is>
      </c>
      <c r="B2" s="2" t="inlineStr">
        <is>
          <t>Almacén</t>
        </is>
      </c>
      <c r="C2" s="2" t="inlineStr">
        <is>
          <t>Zona</t>
        </is>
      </c>
      <c r="D2" s="2" t="inlineStr">
        <is>
          <t>Pasillo</t>
        </is>
      </c>
      <c r="E2" s="2" t="inlineStr">
        <is>
          <t>Estantería</t>
        </is>
      </c>
      <c r="F2" s="2" t="inlineStr">
        <is>
          <t>Altura</t>
        </is>
      </c>
      <c r="G2" s="2" t="inlineStr">
        <is>
          <t>Referencia SKU</t>
        </is>
      </c>
      <c r="H2" s="2" t="inlineStr">
        <is>
          <t>Descripción Producto</t>
        </is>
      </c>
      <c r="I2" s="2" t="inlineStr">
        <is>
          <t>Cantidad</t>
        </is>
      </c>
      <c r="J2" s="2" t="inlineStr">
        <is>
          <t>Stock Mínimo</t>
        </is>
      </c>
      <c r="K2" s="2" t="inlineStr">
        <is>
          <t>Capacidad Máxima</t>
        </is>
      </c>
      <c r="L2" s="2" t="inlineStr">
        <is>
          <t>% Ocupación</t>
        </is>
      </c>
      <c r="M2" s="2" t="inlineStr">
        <is>
          <t>Estado Stock</t>
        </is>
      </c>
      <c r="N2" s="2" t="inlineStr">
        <is>
          <t>Estado Ocupación</t>
        </is>
      </c>
    </row>
    <row r="3">
      <c r="A3" s="3" t="inlineStr">
        <is>
          <t>UB-001</t>
        </is>
      </c>
      <c r="B3" s="3" t="inlineStr">
        <is>
          <t>Madrid</t>
        </is>
      </c>
      <c r="C3" s="3" t="inlineStr">
        <is>
          <t>A</t>
        </is>
      </c>
      <c r="D3" s="3" t="inlineStr">
        <is>
          <t>01</t>
        </is>
      </c>
      <c r="E3" s="3" t="inlineStr">
        <is>
          <t>E1-N1</t>
        </is>
      </c>
      <c r="F3" s="3" t="inlineStr">
        <is>
          <t>Baja</t>
        </is>
      </c>
      <c r="G3" s="3" t="inlineStr">
        <is>
          <t>SKU-1001</t>
        </is>
      </c>
      <c r="H3" s="4" t="inlineStr">
        <is>
          <t>Tornillos M6 caja 500u</t>
        </is>
      </c>
      <c r="I3" s="3" t="n">
        <v>420</v>
      </c>
      <c r="J3" s="3" t="n">
        <v>100</v>
      </c>
      <c r="K3" s="3" t="n">
        <v>500</v>
      </c>
      <c r="L3" s="5">
        <f>IFERROR(I3/K3,0)</f>
        <v/>
      </c>
      <c r="M3" s="3">
        <f>IF(I3&lt;J3,"Bajo mínimo",IF(I3&gt;K3,"Sobre capacidad","Correcto"))</f>
        <v/>
      </c>
      <c r="N3" s="3">
        <f>IF(L3&gt;=0.95,"Crítico",IF(L3&gt;=0.75,"Alto",IF(L3&gt;=0.4,"Normal","Bajo")))</f>
        <v/>
      </c>
    </row>
    <row r="4">
      <c r="A4" s="6" t="inlineStr">
        <is>
          <t>UB-002</t>
        </is>
      </c>
      <c r="B4" s="6" t="inlineStr">
        <is>
          <t>Barcelona</t>
        </is>
      </c>
      <c r="C4" s="6" t="inlineStr">
        <is>
          <t>B</t>
        </is>
      </c>
      <c r="D4" s="6" t="inlineStr">
        <is>
          <t>03</t>
        </is>
      </c>
      <c r="E4" s="6" t="inlineStr">
        <is>
          <t>E2-N3</t>
        </is>
      </c>
      <c r="F4" s="6" t="inlineStr">
        <is>
          <t>Media</t>
        </is>
      </c>
      <c r="G4" s="6" t="inlineStr">
        <is>
          <t>SKU-1002</t>
        </is>
      </c>
      <c r="H4" s="7" t="inlineStr">
        <is>
          <t>Guantes nitrilo talla L</t>
        </is>
      </c>
      <c r="I4" s="6" t="n">
        <v>80</v>
      </c>
      <c r="J4" s="6" t="n">
        <v>150</v>
      </c>
      <c r="K4" s="6" t="n">
        <v>400</v>
      </c>
      <c r="L4" s="8">
        <f>IFERROR(I4/K4,0)</f>
        <v/>
      </c>
      <c r="M4" s="6">
        <f>IF(I4&lt;J4,"Bajo mínimo",IF(I4&gt;K4,"Sobre capacidad","Correcto"))</f>
        <v/>
      </c>
      <c r="N4" s="6">
        <f>IF(L4&gt;=0.95,"Crítico",IF(L4&gt;=0.75,"Alto",IF(L4&gt;=0.4,"Normal","Bajo")))</f>
        <v/>
      </c>
    </row>
    <row r="5">
      <c r="A5" s="3" t="inlineStr">
        <is>
          <t>UB-003</t>
        </is>
      </c>
      <c r="B5" s="3" t="inlineStr">
        <is>
          <t>Valencia</t>
        </is>
      </c>
      <c r="C5" s="3" t="inlineStr">
        <is>
          <t>A</t>
        </is>
      </c>
      <c r="D5" s="3" t="inlineStr">
        <is>
          <t>02</t>
        </is>
      </c>
      <c r="E5" s="3" t="inlineStr">
        <is>
          <t>E1-N2</t>
        </is>
      </c>
      <c r="F5" s="3" t="inlineStr">
        <is>
          <t>Alta</t>
        </is>
      </c>
      <c r="G5" s="3" t="inlineStr">
        <is>
          <t>SKU-1003</t>
        </is>
      </c>
      <c r="H5" s="4" t="inlineStr">
        <is>
          <t>Cinta aislante negra</t>
        </is>
      </c>
      <c r="I5" s="3" t="n">
        <v>310</v>
      </c>
      <c r="J5" s="3" t="n">
        <v>100</v>
      </c>
      <c r="K5" s="3" t="n">
        <v>350</v>
      </c>
      <c r="L5" s="5">
        <f>IFERROR(I5/K5,0)</f>
        <v/>
      </c>
      <c r="M5" s="3">
        <f>IF(I5&lt;J5,"Bajo mínimo",IF(I5&gt;K5,"Sobre capacidad","Correcto"))</f>
        <v/>
      </c>
      <c r="N5" s="3">
        <f>IF(L5&gt;=0.95,"Crítico",IF(L5&gt;=0.75,"Alto",IF(L5&gt;=0.4,"Normal","Bajo")))</f>
        <v/>
      </c>
    </row>
    <row r="6">
      <c r="A6" s="6" t="inlineStr">
        <is>
          <t>UB-004</t>
        </is>
      </c>
      <c r="B6" s="6" t="inlineStr">
        <is>
          <t>Sevilla</t>
        </is>
      </c>
      <c r="C6" s="6" t="inlineStr">
        <is>
          <t>C</t>
        </is>
      </c>
      <c r="D6" s="6" t="inlineStr">
        <is>
          <t>05</t>
        </is>
      </c>
      <c r="E6" s="6" t="inlineStr">
        <is>
          <t>E3-N1</t>
        </is>
      </c>
      <c r="F6" s="6" t="inlineStr">
        <is>
          <t>Baja</t>
        </is>
      </c>
      <c r="G6" s="6" t="inlineStr">
        <is>
          <t>SKU-1004</t>
        </is>
      </c>
      <c r="H6" s="7" t="inlineStr">
        <is>
          <t>Palés de madera 120x80</t>
        </is>
      </c>
      <c r="I6" s="6" t="n">
        <v>45</v>
      </c>
      <c r="J6" s="6" t="n">
        <v>20</v>
      </c>
      <c r="K6" s="6" t="n">
        <v>60</v>
      </c>
      <c r="L6" s="8">
        <f>IFERROR(I6/K6,0)</f>
        <v/>
      </c>
      <c r="M6" s="6">
        <f>IF(I6&lt;J6,"Bajo mínimo",IF(I6&gt;K6,"Sobre capacidad","Correcto"))</f>
        <v/>
      </c>
      <c r="N6" s="6">
        <f>IF(L6&gt;=0.95,"Crítico",IF(L6&gt;=0.75,"Alto",IF(L6&gt;=0.4,"Normal","Bajo")))</f>
        <v/>
      </c>
    </row>
    <row r="7">
      <c r="A7" s="3" t="inlineStr">
        <is>
          <t>UB-005</t>
        </is>
      </c>
      <c r="B7" s="3" t="inlineStr">
        <is>
          <t>Zaragoza</t>
        </is>
      </c>
      <c r="C7" s="3" t="inlineStr">
        <is>
          <t>B</t>
        </is>
      </c>
      <c r="D7" s="3" t="inlineStr">
        <is>
          <t>04</t>
        </is>
      </c>
      <c r="E7" s="3" t="inlineStr">
        <is>
          <t>E2-N2</t>
        </is>
      </c>
      <c r="F7" s="3" t="inlineStr">
        <is>
          <t>Media</t>
        </is>
      </c>
      <c r="G7" s="3" t="inlineStr">
        <is>
          <t>SKU-1005</t>
        </is>
      </c>
      <c r="H7" s="4" t="inlineStr">
        <is>
          <t>Bombillas LED 10W</t>
        </is>
      </c>
      <c r="I7" s="3" t="n">
        <v>500</v>
      </c>
      <c r="J7" s="3" t="n">
        <v>200</v>
      </c>
      <c r="K7" s="3" t="n">
        <v>500</v>
      </c>
      <c r="L7" s="5">
        <f>IFERROR(I7/K7,0)</f>
        <v/>
      </c>
      <c r="M7" s="3">
        <f>IF(I7&lt;J7,"Bajo mínimo",IF(I7&gt;K7,"Sobre capacidad","Correcto"))</f>
        <v/>
      </c>
      <c r="N7" s="3">
        <f>IF(L7&gt;=0.95,"Crítico",IF(L7&gt;=0.75,"Alto",IF(L7&gt;=0.4,"Normal","Bajo")))</f>
        <v/>
      </c>
    </row>
    <row r="8">
      <c r="A8" s="6" t="inlineStr">
        <is>
          <t>UB-006</t>
        </is>
      </c>
      <c r="B8" s="6" t="inlineStr">
        <is>
          <t>Málaga</t>
        </is>
      </c>
      <c r="C8" s="6" t="inlineStr">
        <is>
          <t>A</t>
        </is>
      </c>
      <c r="D8" s="6" t="inlineStr">
        <is>
          <t>01</t>
        </is>
      </c>
      <c r="E8" s="6" t="inlineStr">
        <is>
          <t>E1-N3</t>
        </is>
      </c>
      <c r="F8" s="6" t="inlineStr">
        <is>
          <t>Alta</t>
        </is>
      </c>
      <c r="G8" s="6" t="inlineStr">
        <is>
          <t>SKU-1006</t>
        </is>
      </c>
      <c r="H8" s="7" t="inlineStr">
        <is>
          <t>Cable eléctrico 2.5mm</t>
        </is>
      </c>
      <c r="I8" s="6" t="n">
        <v>60</v>
      </c>
      <c r="J8" s="6" t="n">
        <v>80</v>
      </c>
      <c r="K8" s="6" t="n">
        <v>300</v>
      </c>
      <c r="L8" s="8">
        <f>IFERROR(I8/K8,0)</f>
        <v/>
      </c>
      <c r="M8" s="6">
        <f>IF(I8&lt;J8,"Bajo mínimo",IF(I8&gt;K8,"Sobre capacidad","Correcto"))</f>
        <v/>
      </c>
      <c r="N8" s="6">
        <f>IF(L8&gt;=0.95,"Crítico",IF(L8&gt;=0.75,"Alto",IF(L8&gt;=0.4,"Normal","Bajo")))</f>
        <v/>
      </c>
    </row>
    <row r="9">
      <c r="A9" s="3" t="inlineStr">
        <is>
          <t>UB-007</t>
        </is>
      </c>
      <c r="B9" s="3" t="inlineStr">
        <is>
          <t>Bilbao</t>
        </is>
      </c>
      <c r="C9" s="3" t="inlineStr">
        <is>
          <t>C</t>
        </is>
      </c>
      <c r="D9" s="3" t="inlineStr">
        <is>
          <t>06</t>
        </is>
      </c>
      <c r="E9" s="3" t="inlineStr">
        <is>
          <t>E3-N2</t>
        </is>
      </c>
      <c r="F9" s="3" t="inlineStr">
        <is>
          <t>Baja</t>
        </is>
      </c>
      <c r="G9" s="3" t="inlineStr">
        <is>
          <t>SKU-1007</t>
        </is>
      </c>
      <c r="H9" s="4" t="inlineStr">
        <is>
          <t>Filtros de aire industrial</t>
        </is>
      </c>
      <c r="I9" s="3" t="n">
        <v>150</v>
      </c>
      <c r="J9" s="3" t="n">
        <v>50</v>
      </c>
      <c r="K9" s="3" t="n">
        <v>200</v>
      </c>
      <c r="L9" s="5">
        <f>IFERROR(I9/K9,0)</f>
        <v/>
      </c>
      <c r="M9" s="3">
        <f>IF(I9&lt;J9,"Bajo mínimo",IF(I9&gt;K9,"Sobre capacidad","Correcto"))</f>
        <v/>
      </c>
      <c r="N9" s="3">
        <f>IF(L9&gt;=0.95,"Crítico",IF(L9&gt;=0.75,"Alto",IF(L9&gt;=0.4,"Normal","Bajo")))</f>
        <v/>
      </c>
    </row>
    <row r="10">
      <c r="A10" s="6" t="inlineStr">
        <is>
          <t>UB-008</t>
        </is>
      </c>
      <c r="B10" s="6" t="inlineStr">
        <is>
          <t>Murcia</t>
        </is>
      </c>
      <c r="C10" s="6" t="inlineStr">
        <is>
          <t>B</t>
        </is>
      </c>
      <c r="D10" s="6" t="inlineStr">
        <is>
          <t>03</t>
        </is>
      </c>
      <c r="E10" s="6" t="inlineStr">
        <is>
          <t>E2-N1</t>
        </is>
      </c>
      <c r="F10" s="6" t="inlineStr">
        <is>
          <t>Media</t>
        </is>
      </c>
      <c r="G10" s="6" t="inlineStr">
        <is>
          <t>SKU-1008</t>
        </is>
      </c>
      <c r="H10" s="7" t="inlineStr">
        <is>
          <t>Tuercas hexagonales M8</t>
        </is>
      </c>
      <c r="I10" s="6" t="n">
        <v>275</v>
      </c>
      <c r="J10" s="6" t="n">
        <v>100</v>
      </c>
      <c r="K10" s="6" t="n">
        <v>280</v>
      </c>
      <c r="L10" s="8">
        <f>IFERROR(I10/K10,0)</f>
        <v/>
      </c>
      <c r="M10" s="6">
        <f>IF(I10&lt;J10,"Bajo mínimo",IF(I10&gt;K10,"Sobre capacidad","Correcto"))</f>
        <v/>
      </c>
      <c r="N10" s="6">
        <f>IF(L10&gt;=0.95,"Crítico",IF(L10&gt;=0.75,"Alto",IF(L10&gt;=0.4,"Normal","Bajo")))</f>
        <v/>
      </c>
    </row>
    <row r="11">
      <c r="A11" s="3" t="inlineStr">
        <is>
          <t>UB-009</t>
        </is>
      </c>
      <c r="B11" s="3" t="inlineStr">
        <is>
          <t>Madrid</t>
        </is>
      </c>
      <c r="C11" s="3" t="inlineStr">
        <is>
          <t>C</t>
        </is>
      </c>
      <c r="D11" s="3" t="inlineStr">
        <is>
          <t>07</t>
        </is>
      </c>
      <c r="E11" s="3" t="inlineStr">
        <is>
          <t>E3-N3</t>
        </is>
      </c>
      <c r="F11" s="3" t="inlineStr">
        <is>
          <t>Alta</t>
        </is>
      </c>
      <c r="G11" s="3" t="inlineStr">
        <is>
          <t>SKU-1009</t>
        </is>
      </c>
      <c r="H11" s="4" t="inlineStr">
        <is>
          <t>Cajas cartón reforzado</t>
        </is>
      </c>
      <c r="I11" s="3" t="n">
        <v>30</v>
      </c>
      <c r="J11" s="3" t="n">
        <v>40</v>
      </c>
      <c r="K11" s="3" t="n">
        <v>150</v>
      </c>
      <c r="L11" s="5">
        <f>IFERROR(I11/K11,0)</f>
        <v/>
      </c>
      <c r="M11" s="3">
        <f>IF(I11&lt;J11,"Bajo mínimo",IF(I11&gt;K11,"Sobre capacidad","Correcto"))</f>
        <v/>
      </c>
      <c r="N11" s="3">
        <f>IF(L11&gt;=0.95,"Crítico",IF(L11&gt;=0.75,"Alto",IF(L11&gt;=0.4,"Normal","Bajo")))</f>
        <v/>
      </c>
    </row>
    <row r="12">
      <c r="A12" s="6" t="inlineStr">
        <is>
          <t>UB-010</t>
        </is>
      </c>
      <c r="B12" s="6" t="inlineStr">
        <is>
          <t>Valencia</t>
        </is>
      </c>
      <c r="C12" s="6" t="inlineStr">
        <is>
          <t>A</t>
        </is>
      </c>
      <c r="D12" s="6" t="inlineStr">
        <is>
          <t>02</t>
        </is>
      </c>
      <c r="E12" s="6" t="inlineStr">
        <is>
          <t>E1-N1</t>
        </is>
      </c>
      <c r="F12" s="6" t="inlineStr">
        <is>
          <t>Media</t>
        </is>
      </c>
      <c r="G12" s="6" t="inlineStr">
        <is>
          <t>SKU-1010</t>
        </is>
      </c>
      <c r="H12" s="7" t="inlineStr">
        <is>
          <t>Precintos de embalaje</t>
        </is>
      </c>
      <c r="I12" s="6" t="n">
        <v>190</v>
      </c>
      <c r="J12" s="6" t="n">
        <v>60</v>
      </c>
      <c r="K12" s="6" t="n">
        <v>220</v>
      </c>
      <c r="L12" s="8">
        <f>IFERROR(I12/K12,0)</f>
        <v/>
      </c>
      <c r="M12" s="6">
        <f>IF(I12&lt;J12,"Bajo mínimo",IF(I12&gt;K12,"Sobre capacidad","Correcto"))</f>
        <v/>
      </c>
      <c r="N12" s="6">
        <f>IF(L12&gt;=0.95,"Crítico",IF(L12&gt;=0.75,"Alto",IF(L12&gt;=0.4,"Normal","Bajo")))</f>
        <v/>
      </c>
    </row>
    <row r="13"/>
    <row r="14">
      <c r="A14" s="9" t="inlineStr">
        <is>
          <t>TOTALES</t>
        </is>
      </c>
      <c r="B14" s="10" t="n"/>
      <c r="C14" s="10" t="n"/>
      <c r="D14" s="10" t="n"/>
      <c r="E14" s="10" t="n"/>
      <c r="F14" s="10" t="n"/>
      <c r="G14" s="10" t="n"/>
      <c r="H14" s="10" t="n"/>
      <c r="I14" s="11">
        <f>SUM(I3:I12)</f>
        <v/>
      </c>
      <c r="J14" s="11">
        <f>SUM(J3:J12)</f>
        <v/>
      </c>
      <c r="K14" s="11">
        <f>SUM(K3:K12)</f>
        <v/>
      </c>
      <c r="L14" s="12">
        <f>IFERROR(I14/K14,0)</f>
        <v/>
      </c>
      <c r="M14" s="10" t="n"/>
      <c r="N14" s="10" t="n"/>
    </row>
    <row r="15"/>
    <row r="16"/>
    <row r="17">
      <c r="A17" s="13" t="inlineStr">
        <is>
          <t>CONSULTA RÁPIDA POR SKU</t>
        </is>
      </c>
    </row>
    <row r="18">
      <c r="A18" s="14" t="inlineStr">
        <is>
          <t>SKU a consultar:</t>
        </is>
      </c>
      <c r="B18" s="15" t="inlineStr">
        <is>
          <t>SKU-1005</t>
        </is>
      </c>
    </row>
    <row r="19">
      <c r="A19" s="14" t="inlineStr">
        <is>
          <t>Ubicación:</t>
        </is>
      </c>
      <c r="B19" s="14">
        <f>IFERROR(VLOOKUP(B18,G3:N12,1,FALSE),"No encontrado")</f>
        <v/>
      </c>
    </row>
    <row r="20">
      <c r="A20" s="14" t="inlineStr">
        <is>
          <t>Descripción:</t>
        </is>
      </c>
      <c r="B20" s="14">
        <f>IFERROR(VLOOKUP(B18,G3:N12,2,FALSE),"")</f>
        <v/>
      </c>
    </row>
    <row r="21">
      <c r="A21" s="14" t="inlineStr">
        <is>
          <t>Cantidad disponible:</t>
        </is>
      </c>
      <c r="B21" s="14">
        <f>IFERROR(VLOOKUP(B18,G3:N12,3,FALSE),0)</f>
        <v/>
      </c>
    </row>
    <row r="22">
      <c r="A22" s="14" t="inlineStr">
        <is>
          <t>Estado stock:</t>
        </is>
      </c>
      <c r="B22" s="14">
        <f>IFERROR(VLOOKUP(B18,G3:N12,7,FALSE),"")</f>
        <v/>
      </c>
    </row>
  </sheetData>
  <mergeCells count="1">
    <mergeCell ref="A1:N1"/>
  </mergeCells>
  <conditionalFormatting sqref="L3:L12">
    <cfRule type="expression" priority="1" dxfId="0">
      <formula>L3&gt;=0.95</formula>
    </cfRule>
    <cfRule type="expression" priority="2" dxfId="1">
      <formula>L3&lt;0.4</formula>
    </cfRule>
  </conditionalFormatting>
  <conditionalFormatting sqref="M3:M12">
    <cfRule type="expression" priority="3" dxfId="0">
      <formula>M3="Bajo mínimo"</formula>
    </cfRule>
    <cfRule type="expression" priority="4" dxfId="2">
      <formula>M3="Correcto"</formula>
    </cfRule>
  </conditionalFormatting>
  <dataValidations count="2">
    <dataValidation sqref="C3:C12" showErrorMessage="1" showInputMessage="1" allowBlank="1" type="list">
      <formula1>"A,B,C"</formula1>
    </dataValidation>
    <dataValidation sqref="F3:F12" showErrorMessage="1" showInputMessage="1" allowBlank="1" type="list">
      <formula1>"Baja,Media,Alta"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6" customWidth="1" min="4" max="4"/>
    <col width="18" customWidth="1" min="5" max="5"/>
  </cols>
  <sheetData>
    <row r="1" ht="28" customHeight="1">
      <c r="A1" s="1" t="inlineStr">
        <is>
          <t>DASHBOARD DE OCUPACIÓN DE ALMACÉN</t>
        </is>
      </c>
    </row>
    <row r="2"/>
    <row r="3">
      <c r="A3" s="16" t="inlineStr">
        <is>
          <t>Nº Ubicaciones</t>
        </is>
      </c>
      <c r="B3" s="17">
        <f>COUNTA(Ubicaciones!A3:A12)</f>
        <v/>
      </c>
    </row>
    <row r="4">
      <c r="A4" s="16" t="inlineStr">
        <is>
          <t>Capacidad Total</t>
        </is>
      </c>
      <c r="B4" s="17">
        <f>SUM(Ubicaciones!K3:K12)</f>
        <v/>
      </c>
    </row>
    <row r="5">
      <c r="A5" s="16" t="inlineStr">
        <is>
          <t>Stock Total</t>
        </is>
      </c>
      <c r="B5" s="17">
        <f>SUM(Ubicaciones!I3:I12)</f>
        <v/>
      </c>
    </row>
    <row r="6">
      <c r="A6" s="16" t="inlineStr">
        <is>
          <t>Ocupación Media</t>
        </is>
      </c>
      <c r="B6" s="18">
        <f>IFERROR(AVERAGE(Ubicaciones!L3:L12),0)</f>
        <v/>
      </c>
    </row>
    <row r="7">
      <c r="A7" s="16" t="inlineStr">
        <is>
          <t>Ubicaciones Críticas (&gt;=95%)</t>
        </is>
      </c>
      <c r="B7" s="17">
        <f>COUNTIF(Ubicaciones!N3:N12,"Crítico")</f>
        <v/>
      </c>
    </row>
    <row r="8">
      <c r="A8" s="16" t="inlineStr">
        <is>
          <t>Ubicaciones Bajo Mínimo</t>
        </is>
      </c>
      <c r="B8" s="17">
        <f>COUNTIF(Ubicaciones!M3:M12,"Bajo mínimo")</f>
        <v/>
      </c>
    </row>
    <row r="9"/>
    <row r="10"/>
    <row r="11">
      <c r="A11" s="13" t="inlineStr">
        <is>
          <t>RESUMEN POR ZONA</t>
        </is>
      </c>
    </row>
    <row r="12">
      <c r="A12" s="2" t="inlineStr">
        <is>
          <t>Zona</t>
        </is>
      </c>
      <c r="B12" s="2" t="inlineStr">
        <is>
          <t>Nº Ubicaciones</t>
        </is>
      </c>
      <c r="C12" s="2" t="inlineStr">
        <is>
          <t>Stock Total</t>
        </is>
      </c>
      <c r="D12" s="2" t="inlineStr">
        <is>
          <t>Capacidad Total</t>
        </is>
      </c>
      <c r="E12" s="2" t="inlineStr">
        <is>
          <t>% Ocupación Media</t>
        </is>
      </c>
    </row>
    <row r="13">
      <c r="A13" s="3" t="inlineStr">
        <is>
          <t>A</t>
        </is>
      </c>
      <c r="B13" s="3">
        <f>COUNTIF(Ubicaciones!C3:C12,A13)</f>
        <v/>
      </c>
      <c r="C13" s="3">
        <f>SUMIF(Ubicaciones!C3:C12,A13,Ubicaciones!I3:I12)</f>
        <v/>
      </c>
      <c r="D13" s="3">
        <f>SUMIF(Ubicaciones!C3:C12,A13,Ubicaciones!K3:K12)</f>
        <v/>
      </c>
      <c r="E13" s="5">
        <f>IFERROR(C13/D13,0)</f>
        <v/>
      </c>
    </row>
    <row r="14">
      <c r="A14" s="6" t="inlineStr">
        <is>
          <t>B</t>
        </is>
      </c>
      <c r="B14" s="6">
        <f>COUNTIF(Ubicaciones!C3:C12,A14)</f>
        <v/>
      </c>
      <c r="C14" s="6">
        <f>SUMIF(Ubicaciones!C3:C12,A14,Ubicaciones!I3:I12)</f>
        <v/>
      </c>
      <c r="D14" s="6">
        <f>SUMIF(Ubicaciones!C3:C12,A14,Ubicaciones!K3:K12)</f>
        <v/>
      </c>
      <c r="E14" s="8">
        <f>IFERROR(C14/D14,0)</f>
        <v/>
      </c>
    </row>
    <row r="15">
      <c r="A15" s="3" t="inlineStr">
        <is>
          <t>C</t>
        </is>
      </c>
      <c r="B15" s="3">
        <f>COUNTIF(Ubicaciones!C3:C12,A15)</f>
        <v/>
      </c>
      <c r="C15" s="3">
        <f>SUMIF(Ubicaciones!C3:C12,A15,Ubicaciones!I3:I12)</f>
        <v/>
      </c>
      <c r="D15" s="3">
        <f>SUMIF(Ubicaciones!C3:C12,A15,Ubicaciones!K3:K12)</f>
        <v/>
      </c>
      <c r="E15" s="5">
        <f>IFERROR(C15/D15,0)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6" customWidth="1" min="1" max="1"/>
    <col width="85" customWidth="1" min="2" max="2"/>
  </cols>
  <sheetData>
    <row r="1" ht="28" customHeight="1">
      <c r="A1" s="1" t="inlineStr">
        <is>
          <t>INSTRUCCIONES DE USO</t>
        </is>
      </c>
    </row>
    <row r="2"/>
    <row r="3">
      <c r="A3" s="19" t="inlineStr">
        <is>
          <t>Elemento</t>
        </is>
      </c>
      <c r="B3" s="19" t="inlineStr">
        <is>
          <t>Descripción</t>
        </is>
      </c>
    </row>
    <row r="4" ht="32" customHeight="1">
      <c r="A4" s="20" t="inlineStr">
        <is>
          <t>Hoja "Ubicaciones"</t>
        </is>
      </c>
      <c r="B4" s="21" t="inlineStr">
        <is>
          <t>Contiene la ficha de cada ubicación de almacén: código, zona, pasillo, estantería, altura, SKU asociado, cantidad, stock mínimo y capacidad máxima.</t>
        </is>
      </c>
    </row>
    <row r="5" ht="32" customHeight="1">
      <c r="A5" s="22" t="inlineStr">
        <is>
          <t>% Ocupación</t>
        </is>
      </c>
      <c r="B5" s="23" t="inlineStr">
        <is>
          <t>Se calcula automáticamente como Cantidad / Capacidad Máxima.</t>
        </is>
      </c>
    </row>
    <row r="6" ht="32" customHeight="1">
      <c r="A6" s="20" t="inlineStr">
        <is>
          <t>Estado Stock</t>
        </is>
      </c>
      <c r="B6" s="21" t="inlineStr">
        <is>
          <t>Indica si la ubicación está "Bajo mínimo", "Sobre capacidad" o "Correcto" según la comparación de cantidad con el mínimo y el máximo.</t>
        </is>
      </c>
    </row>
    <row r="7" ht="32" customHeight="1">
      <c r="A7" s="22" t="inlineStr">
        <is>
          <t>Estado Ocupación</t>
        </is>
      </c>
      <c r="B7" s="23" t="inlineStr">
        <is>
          <t>Clasifica la ocupación en Crítico (&gt;=95%), Alto (&gt;=75%), Normal (&gt;=40%) o Bajo, mediante fórmulas condicionales.</t>
        </is>
      </c>
    </row>
    <row r="8" ht="32" customHeight="1">
      <c r="A8" s="20" t="inlineStr">
        <is>
          <t>Colores de fila</t>
        </is>
      </c>
      <c r="B8" s="21" t="inlineStr">
        <is>
          <t>Las filas críticas o bajo mínimo se resaltan automáticamente con formato condicional en rojo.</t>
        </is>
      </c>
    </row>
    <row r="9" ht="32" customHeight="1">
      <c r="A9" s="22" t="inlineStr">
        <is>
          <t>Consulta rápida por SKU</t>
        </is>
      </c>
      <c r="B9" s="23" t="inlineStr">
        <is>
          <t>Escriba un código SKU en la celda amarilla para obtener automáticamente su ubicación, descripción, cantidad y estado mediante VLOOKUP.</t>
        </is>
      </c>
    </row>
    <row r="10" ht="32" customHeight="1">
      <c r="A10" s="20" t="inlineStr">
        <is>
          <t>Listas desplegables</t>
        </is>
      </c>
      <c r="B10" s="21" t="inlineStr">
        <is>
          <t>Las columnas Zona y Altura disponen de listas desplegables para mantener la coherencia de los datos introducidos.</t>
        </is>
      </c>
    </row>
    <row r="11" ht="32" customHeight="1">
      <c r="A11" s="22" t="inlineStr">
        <is>
          <t>Hoja "Dashboard"</t>
        </is>
      </c>
      <c r="B11" s="23" t="inlineStr">
        <is>
          <t>Muestra los indicadores clave (KPIs), el resumen por zona y los gráficos de ocupación y distribución de stock.</t>
        </is>
      </c>
    </row>
    <row r="12" ht="32" customHeight="1">
      <c r="A12" s="20" t="inlineStr">
        <is>
          <t>Celdas amarillas</t>
        </is>
      </c>
      <c r="B12" s="21" t="inlineStr">
        <is>
          <t>Son las únicas celdas pensadas para ser editadas manualmente por el usuario.</t>
        </is>
      </c>
    </row>
    <row r="13" ht="32" customHeight="1">
      <c r="A13" s="22" t="inlineStr">
        <is>
          <t>Actualización</t>
        </is>
      </c>
      <c r="B13" s="23" t="inlineStr">
        <is>
          <t>Al modificar cantidades, capacidades o SKU en la hoja "Ubicaciones", todos los cálculos y gráficos se actualizan automáticamente.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2026-07-21T15:17:08Z</dcterms:created>
  <dcterms:modified xmlns:dcterms="http://purl.org/dc/terms/" xmlns:xsi="http://www.w3.org/2001/XMLSchema-instance" xsi:type="dcterms:W3CDTF">2026-07-21T15:17:08Z</dcterms:modified>
</cp:coreProperties>
</file>