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uento Físico" sheetId="1" state="visible" r:id="rId1"/>
    <sheet xmlns:r="http://schemas.openxmlformats.org/officeDocument/2006/relationships" name="Resumen" sheetId="2" state="visible" r:id="rId2"/>
    <sheet xmlns:r="http://schemas.openxmlformats.org/officeDocument/2006/relationships" name="Instruccion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.##0"/>
    <numFmt numFmtId="165" formatCode="0.0%"/>
    <numFmt numFmtId="166" formatCode="#.##0,00&quot; €&quot;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sz val="10"/>
    </font>
    <font>
      <name val="Calibri"/>
      <b val="1"/>
      <color rgb="00FFFFFF"/>
      <sz val="11"/>
    </font>
    <font>
      <name val="Calibri"/>
      <sz val="10"/>
    </font>
  </fonts>
  <fills count="7">
    <fill>
      <patternFill/>
    </fill>
    <fill>
      <patternFill patternType="gray125"/>
    </fill>
    <fill>
      <patternFill patternType="solid">
        <fgColor rgb="00FFFBEB"/>
        <bgColor rgb="00FFFBEB"/>
      </patternFill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pivotButton="0" quotePrefix="0" xfId="0"/>
    <xf numFmtId="0" fontId="0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/>
    </xf>
    <xf numFmtId="164" fontId="4" fillId="4" borderId="1" applyAlignment="1" pivotButton="0" quotePrefix="0" xfId="0">
      <alignment horizontal="center" vertical="center"/>
    </xf>
    <xf numFmtId="164" fontId="4" fillId="2" borderId="1" applyAlignment="1" pivotButton="0" quotePrefix="0" xfId="0">
      <alignment horizontal="center" vertical="center"/>
    </xf>
    <xf numFmtId="165" fontId="4" fillId="4" borderId="1" applyAlignment="1" pivotButton="0" quotePrefix="0" xfId="0">
      <alignment horizontal="center" vertical="center"/>
    </xf>
    <xf numFmtId="166" fontId="4" fillId="4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left" vertical="center"/>
    </xf>
    <xf numFmtId="164" fontId="4" fillId="5" borderId="1" applyAlignment="1" pivotButton="0" quotePrefix="0" xfId="0">
      <alignment horizontal="center" vertical="center"/>
    </xf>
    <xf numFmtId="165" fontId="4" fillId="5" borderId="1" applyAlignment="1" pivotButton="0" quotePrefix="0" xfId="0">
      <alignment horizontal="center" vertical="center"/>
    </xf>
    <xf numFmtId="166" fontId="4" fillId="5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center" vertical="center"/>
    </xf>
    <xf numFmtId="164" fontId="3" fillId="6" borderId="1" applyAlignment="1" pivotButton="0" quotePrefix="0" xfId="0">
      <alignment horizontal="center" vertical="center"/>
    </xf>
    <xf numFmtId="165" fontId="3" fillId="6" borderId="1" applyAlignment="1" pivotButton="0" quotePrefix="0" xfId="0">
      <alignment horizontal="center" vertical="center"/>
    </xf>
    <xf numFmtId="166" fontId="3" fillId="6" borderId="1" applyAlignment="1" pivotButton="0" quotePrefix="0" xfId="0">
      <alignment horizontal="center" vertical="center"/>
    </xf>
    <xf numFmtId="0" fontId="3" fillId="6" borderId="0" applyAlignment="1" pivotButton="0" quotePrefix="0" xfId="0">
      <alignment horizontal="center" vertical="center"/>
    </xf>
    <xf numFmtId="0" fontId="0" fillId="6" borderId="0" pivotButton="0" quotePrefix="0" xfId="0"/>
    <xf numFmtId="0" fontId="2" fillId="4" borderId="1" pivotButton="0" quotePrefix="0" xfId="0"/>
    <xf numFmtId="0" fontId="2" fillId="5" borderId="1" pivotButton="0" quotePrefix="0" xfId="0"/>
    <xf numFmtId="0" fontId="3" fillId="6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  <xf numFmtId="164" fontId="4" fillId="4" borderId="1" applyAlignment="1" pivotButton="0" quotePrefix="0" xfId="0">
      <alignment horizontal="center" vertical="center"/>
    </xf>
    <xf numFmtId="164" fontId="4" fillId="2" borderId="1" applyAlignment="1" pivotButton="0" quotePrefix="0" xfId="0">
      <alignment horizontal="center" vertical="center"/>
    </xf>
    <xf numFmtId="165" fontId="4" fillId="4" borderId="1" applyAlignment="1" pivotButton="0" quotePrefix="0" xfId="0">
      <alignment horizontal="center" vertical="center"/>
    </xf>
    <xf numFmtId="164" fontId="4" fillId="5" borderId="1" applyAlignment="1" pivotButton="0" quotePrefix="0" xfId="0">
      <alignment horizontal="center" vertical="center"/>
    </xf>
    <xf numFmtId="165" fontId="4" fillId="5" borderId="1" applyAlignment="1" pivotButton="0" quotePrefix="0" xfId="0">
      <alignment horizontal="center" vertical="center"/>
    </xf>
    <xf numFmtId="164" fontId="3" fillId="6" borderId="1" applyAlignment="1" pivotButton="0" quotePrefix="0" xfId="0">
      <alignment horizontal="center" vertical="center"/>
    </xf>
    <xf numFmtId="165" fontId="3" fillId="6" borderId="1" applyAlignment="1" pivotButton="0" quotePrefix="0" xfId="0">
      <alignment horizontal="center" vertical="center"/>
    </xf>
  </cellXfs>
  <cellStyles count="1">
    <cellStyle name="Normal" xfId="0" builtinId="0" hidden="0"/>
  </cellStyles>
  <dxfs count="5">
    <dxf>
      <font>
        <b val="1"/>
        <color rgb="0022C55E"/>
      </font>
      <fill>
        <patternFill patternType="solid">
          <fgColor rgb="00DCFCE7"/>
          <bgColor rgb="00DCFCE7"/>
        </patternFill>
      </fill>
    </dxf>
    <dxf>
      <font>
        <b val="1"/>
        <color rgb="00DC2626"/>
      </font>
      <fill>
        <patternFill patternType="solid">
          <fgColor rgb="00FEE2E2"/>
          <bgColor rgb="00FEE2E2"/>
        </patternFill>
      </fill>
    </dxf>
    <dxf>
      <font>
        <b val="1"/>
        <color rgb="00B45309"/>
      </font>
      <fill>
        <patternFill patternType="solid">
          <fgColor rgb="00FEF3C7"/>
          <bgColor rgb="00FEF3C7"/>
        </patternFill>
      </fill>
    </dxf>
    <dxf>
      <font>
        <name val="Calibri"/>
        <b val="1"/>
        <color rgb="00DC2626"/>
        <sz val="10"/>
      </font>
    </dxf>
    <dxf>
      <font>
        <name val="Calibri"/>
        <b val="1"/>
        <color rgb="0022C55E"/>
        <sz val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Stock Teórico vs. Recuento Físico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'Resumen'!B12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'Resumen'!$A$13:$A$22</f>
            </numRef>
          </cat>
          <val>
            <numRef>
              <f>'Resumen'!$B$13:$B$22</f>
            </numRef>
          </val>
        </ser>
        <ser>
          <idx val="1"/>
          <order val="1"/>
          <tx>
            <strRef>
              <f>'Resumen'!C12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'Resumen'!$A$13:$A$22</f>
            </numRef>
          </cat>
          <val>
            <numRef>
              <f>'Resumen'!$C$13:$C$22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Artículo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Unidades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de Estados</a:t>
            </a:r>
          </a:p>
        </rich>
      </tx>
    </title>
    <plotArea>
      <pieChart>
        <varyColors val="1"/>
        <ser>
          <idx val="0"/>
          <order val="0"/>
          <tx>
            <strRef>
              <f>'Resumen'!B24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'Resumen'!$A$25:$A$27</f>
            </numRef>
          </cat>
          <val>
            <numRef>
              <f>'Resumen'!$B$25:$B$27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2</row>
      <rowOff>0</rowOff>
    </from>
    <ext cx="7920000" cy="39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24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4" customWidth="1" min="2" max="2"/>
    <col width="14" customWidth="1" min="3" max="3"/>
    <col width="18" customWidth="1" min="4" max="4"/>
    <col width="13" customWidth="1" min="5" max="5"/>
    <col width="15" customWidth="1" min="6" max="6"/>
    <col width="12" customWidth="1" min="7" max="7"/>
    <col width="13" customWidth="1" min="8" max="8"/>
    <col width="15" customWidth="1" min="9" max="9"/>
    <col width="17" customWidth="1" min="10" max="10"/>
    <col width="13" customWidth="1" min="11" max="11"/>
  </cols>
  <sheetData>
    <row r="1" ht="26" customHeight="1">
      <c r="A1" s="1" t="inlineStr">
        <is>
          <t>HOJA DE RECUENTO FÍSICO DE INVENTARIO - CAMPAÑA 2026</t>
        </is>
      </c>
    </row>
    <row r="2">
      <c r="A2" s="2" t="inlineStr">
        <is>
          <t>Fecha del recuento:</t>
        </is>
      </c>
      <c r="B2" s="3" t="inlineStr">
        <is>
          <t>21/07/2026</t>
        </is>
      </c>
      <c r="D2" s="2" t="inlineStr">
        <is>
          <t>Responsable:</t>
        </is>
      </c>
      <c r="E2" s="3" t="inlineStr">
        <is>
          <t>Marta Iglesias</t>
        </is>
      </c>
      <c r="G2" s="2" t="inlineStr">
        <is>
          <t>Almacén principal:</t>
        </is>
      </c>
      <c r="H2" s="3" t="inlineStr">
        <is>
          <t>Madrid - Central</t>
        </is>
      </c>
    </row>
    <row r="3"/>
    <row r="4">
      <c r="A4" s="4" t="inlineStr">
        <is>
          <t>Código</t>
        </is>
      </c>
      <c r="B4" s="4" t="inlineStr">
        <is>
          <t>Descripción</t>
        </is>
      </c>
      <c r="C4" s="4" t="inlineStr">
        <is>
          <t>Categoría</t>
        </is>
      </c>
      <c r="D4" s="4" t="inlineStr">
        <is>
          <t>Ubicación</t>
        </is>
      </c>
      <c r="E4" s="4" t="inlineStr">
        <is>
          <t>Stock Teórico</t>
        </is>
      </c>
      <c r="F4" s="4" t="inlineStr">
        <is>
          <t>Recuento Físico</t>
        </is>
      </c>
      <c r="G4" s="4" t="inlineStr">
        <is>
          <t>Diferencia</t>
        </is>
      </c>
      <c r="H4" s="4" t="inlineStr">
        <is>
          <t>% Diferencia</t>
        </is>
      </c>
      <c r="I4" s="4" t="inlineStr">
        <is>
          <t>Coste Unitario €</t>
        </is>
      </c>
      <c r="J4" s="4" t="inlineStr">
        <is>
          <t>Valor Diferencia €</t>
        </is>
      </c>
      <c r="K4" s="4" t="inlineStr">
        <is>
          <t>Estado</t>
        </is>
      </c>
    </row>
    <row r="5">
      <c r="A5" s="5" t="inlineStr">
        <is>
          <t>ART-001</t>
        </is>
      </c>
      <c r="B5" s="5" t="inlineStr">
        <is>
          <t>Auriculares Bluetooth</t>
        </is>
      </c>
      <c r="C5" s="5" t="inlineStr">
        <is>
          <t>Electrónica</t>
        </is>
      </c>
      <c r="D5" s="5" t="inlineStr">
        <is>
          <t>Almacén Madrid</t>
        </is>
      </c>
      <c r="E5" s="27" t="n">
        <v>120</v>
      </c>
      <c r="F5" s="28" t="n">
        <v>118</v>
      </c>
      <c r="G5" s="27">
        <f>F5-E5</f>
        <v/>
      </c>
      <c r="H5" s="29">
        <f>IFERROR(G5/E5,0)</f>
        <v/>
      </c>
      <c r="I5" s="9" t="n">
        <v>4.5</v>
      </c>
      <c r="J5" s="9">
        <f>G5*I5</f>
        <v/>
      </c>
      <c r="K5" s="10">
        <f>IF(G5=0,"Correcto",IF(G5&gt;0,"Sobrante","Faltante"))</f>
        <v/>
      </c>
    </row>
    <row r="6">
      <c r="A6" s="11" t="inlineStr">
        <is>
          <t>ART-002</t>
        </is>
      </c>
      <c r="B6" s="11" t="inlineStr">
        <is>
          <t>Teclado Mecánico RGB</t>
        </is>
      </c>
      <c r="C6" s="11" t="inlineStr">
        <is>
          <t>Electrónica</t>
        </is>
      </c>
      <c r="D6" s="11" t="inlineStr">
        <is>
          <t>Almacén Madrid</t>
        </is>
      </c>
      <c r="E6" s="30" t="n">
        <v>85</v>
      </c>
      <c r="F6" s="28" t="n">
        <v>85</v>
      </c>
      <c r="G6" s="30">
        <f>F6-E6</f>
        <v/>
      </c>
      <c r="H6" s="31">
        <f>IFERROR(G6/E6,0)</f>
        <v/>
      </c>
      <c r="I6" s="14" t="n">
        <v>22.9</v>
      </c>
      <c r="J6" s="14">
        <f>G6*I6</f>
        <v/>
      </c>
      <c r="K6" s="15">
        <f>IF(G6=0,"Correcto",IF(G6&gt;0,"Sobrante","Faltante"))</f>
        <v/>
      </c>
    </row>
    <row r="7">
      <c r="A7" s="5" t="inlineStr">
        <is>
          <t>ART-003</t>
        </is>
      </c>
      <c r="B7" s="5" t="inlineStr">
        <is>
          <t>Monitor 24 pulgadas</t>
        </is>
      </c>
      <c r="C7" s="5" t="inlineStr">
        <is>
          <t>Electrónica</t>
        </is>
      </c>
      <c r="D7" s="5" t="inlineStr">
        <is>
          <t>Almacén Barcelona</t>
        </is>
      </c>
      <c r="E7" s="27" t="n">
        <v>40</v>
      </c>
      <c r="F7" s="28" t="n">
        <v>37</v>
      </c>
      <c r="G7" s="27">
        <f>F7-E7</f>
        <v/>
      </c>
      <c r="H7" s="29">
        <f>IFERROR(G7/E7,0)</f>
        <v/>
      </c>
      <c r="I7" s="9" t="n">
        <v>95</v>
      </c>
      <c r="J7" s="9">
        <f>G7*I7</f>
        <v/>
      </c>
      <c r="K7" s="10">
        <f>IF(G7=0,"Correcto",IF(G7&gt;0,"Sobrante","Faltante"))</f>
        <v/>
      </c>
    </row>
    <row r="8">
      <c r="A8" s="11" t="inlineStr">
        <is>
          <t>ART-004</t>
        </is>
      </c>
      <c r="B8" s="11" t="inlineStr">
        <is>
          <t>Aceite de Oliva 1L</t>
        </is>
      </c>
      <c r="C8" s="11" t="inlineStr">
        <is>
          <t>Alimentación</t>
        </is>
      </c>
      <c r="D8" s="11" t="inlineStr">
        <is>
          <t>Almacén Valencia</t>
        </is>
      </c>
      <c r="E8" s="30" t="n">
        <v>200</v>
      </c>
      <c r="F8" s="28" t="n">
        <v>205</v>
      </c>
      <c r="G8" s="30">
        <f>F8-E8</f>
        <v/>
      </c>
      <c r="H8" s="31">
        <f>IFERROR(G8/E8,0)</f>
        <v/>
      </c>
      <c r="I8" s="14" t="n">
        <v>3.2</v>
      </c>
      <c r="J8" s="14">
        <f>G8*I8</f>
        <v/>
      </c>
      <c r="K8" s="15">
        <f>IF(G8=0,"Correcto",IF(G8&gt;0,"Sobrante","Faltante"))</f>
        <v/>
      </c>
    </row>
    <row r="9">
      <c r="A9" s="5" t="inlineStr">
        <is>
          <t>ART-005</t>
        </is>
      </c>
      <c r="B9" s="5" t="inlineStr">
        <is>
          <t>Camiseta Algodón</t>
        </is>
      </c>
      <c r="C9" s="5" t="inlineStr">
        <is>
          <t>Textil</t>
        </is>
      </c>
      <c r="D9" s="5" t="inlineStr">
        <is>
          <t>Almacén Sevilla</t>
        </is>
      </c>
      <c r="E9" s="27" t="n">
        <v>150</v>
      </c>
      <c r="F9" s="28" t="n">
        <v>142</v>
      </c>
      <c r="G9" s="27">
        <f>F9-E9</f>
        <v/>
      </c>
      <c r="H9" s="29">
        <f>IFERROR(G9/E9,0)</f>
        <v/>
      </c>
      <c r="I9" s="9" t="n">
        <v>6.8</v>
      </c>
      <c r="J9" s="9">
        <f>G9*I9</f>
        <v/>
      </c>
      <c r="K9" s="10">
        <f>IF(G9=0,"Correcto",IF(G9&gt;0,"Sobrante","Faltante"))</f>
        <v/>
      </c>
    </row>
    <row r="10">
      <c r="A10" s="11" t="inlineStr">
        <is>
          <t>ART-006</t>
        </is>
      </c>
      <c r="B10" s="11" t="inlineStr">
        <is>
          <t>Taladro Percutor</t>
        </is>
      </c>
      <c r="C10" s="11" t="inlineStr">
        <is>
          <t>Ferretería</t>
        </is>
      </c>
      <c r="D10" s="11" t="inlineStr">
        <is>
          <t>Almacén Madrid</t>
        </is>
      </c>
      <c r="E10" s="30" t="n">
        <v>30</v>
      </c>
      <c r="F10" s="28" t="n">
        <v>30</v>
      </c>
      <c r="G10" s="30">
        <f>F10-E10</f>
        <v/>
      </c>
      <c r="H10" s="31">
        <f>IFERROR(G10/E10,0)</f>
        <v/>
      </c>
      <c r="I10" s="14" t="n">
        <v>48.5</v>
      </c>
      <c r="J10" s="14">
        <f>G10*I10</f>
        <v/>
      </c>
      <c r="K10" s="15">
        <f>IF(G10=0,"Correcto",IF(G10&gt;0,"Sobrante","Faltante"))</f>
        <v/>
      </c>
    </row>
    <row r="11">
      <c r="A11" s="5" t="inlineStr">
        <is>
          <t>ART-007</t>
        </is>
      </c>
      <c r="B11" s="5" t="inlineStr">
        <is>
          <t>Cuaderno A4 Tapa Dura</t>
        </is>
      </c>
      <c r="C11" s="5" t="inlineStr">
        <is>
          <t>Papelería</t>
        </is>
      </c>
      <c r="D11" s="5" t="inlineStr">
        <is>
          <t>Almacén Barcelona</t>
        </is>
      </c>
      <c r="E11" s="27" t="n">
        <v>300</v>
      </c>
      <c r="F11" s="28" t="n">
        <v>295</v>
      </c>
      <c r="G11" s="27">
        <f>F11-E11</f>
        <v/>
      </c>
      <c r="H11" s="29">
        <f>IFERROR(G11/E11,0)</f>
        <v/>
      </c>
      <c r="I11" s="9" t="n">
        <v>1.1</v>
      </c>
      <c r="J11" s="9">
        <f>G11*I11</f>
        <v/>
      </c>
      <c r="K11" s="10">
        <f>IF(G11=0,"Correcto",IF(G11&gt;0,"Sobrante","Faltante"))</f>
        <v/>
      </c>
    </row>
    <row r="12">
      <c r="A12" s="11" t="inlineStr">
        <is>
          <t>ART-008</t>
        </is>
      </c>
      <c r="B12" s="11" t="inlineStr">
        <is>
          <t>Ratón Inalámbrico</t>
        </is>
      </c>
      <c r="C12" s="11" t="inlineStr">
        <is>
          <t>Electrónica</t>
        </is>
      </c>
      <c r="D12" s="11" t="inlineStr">
        <is>
          <t>Almacén Valencia</t>
        </is>
      </c>
      <c r="E12" s="30" t="n">
        <v>90</v>
      </c>
      <c r="F12" s="28" t="n">
        <v>88</v>
      </c>
      <c r="G12" s="30">
        <f>F12-E12</f>
        <v/>
      </c>
      <c r="H12" s="31">
        <f>IFERROR(G12/E12,0)</f>
        <v/>
      </c>
      <c r="I12" s="14" t="n">
        <v>9.9</v>
      </c>
      <c r="J12" s="14">
        <f>G12*I12</f>
        <v/>
      </c>
      <c r="K12" s="15">
        <f>IF(G12=0,"Correcto",IF(G12&gt;0,"Sobrante","Faltante"))</f>
        <v/>
      </c>
    </row>
    <row r="13">
      <c r="A13" s="5" t="inlineStr">
        <is>
          <t>ART-009</t>
        </is>
      </c>
      <c r="B13" s="5" t="inlineStr">
        <is>
          <t>Café Molido 500g</t>
        </is>
      </c>
      <c r="C13" s="5" t="inlineStr">
        <is>
          <t>Alimentación</t>
        </is>
      </c>
      <c r="D13" s="5" t="inlineStr">
        <is>
          <t>Almacén Sevilla</t>
        </is>
      </c>
      <c r="E13" s="27" t="n">
        <v>175</v>
      </c>
      <c r="F13" s="28" t="n">
        <v>180</v>
      </c>
      <c r="G13" s="27">
        <f>F13-E13</f>
        <v/>
      </c>
      <c r="H13" s="29">
        <f>IFERROR(G13/E13,0)</f>
        <v/>
      </c>
      <c r="I13" s="9" t="n">
        <v>4.6</v>
      </c>
      <c r="J13" s="9">
        <f>G13*I13</f>
        <v/>
      </c>
      <c r="K13" s="10">
        <f>IF(G13=0,"Correcto",IF(G13&gt;0,"Sobrante","Faltante"))</f>
        <v/>
      </c>
    </row>
    <row r="14">
      <c r="A14" s="11" t="inlineStr">
        <is>
          <t>ART-010</t>
        </is>
      </c>
      <c r="B14" s="11" t="inlineStr">
        <is>
          <t>Pantalón Vaquero</t>
        </is>
      </c>
      <c r="C14" s="11" t="inlineStr">
        <is>
          <t>Textil</t>
        </is>
      </c>
      <c r="D14" s="11" t="inlineStr">
        <is>
          <t>Almacén Madrid</t>
        </is>
      </c>
      <c r="E14" s="30" t="n">
        <v>60</v>
      </c>
      <c r="F14" s="28" t="n">
        <v>55</v>
      </c>
      <c r="G14" s="30">
        <f>F14-E14</f>
        <v/>
      </c>
      <c r="H14" s="31">
        <f>IFERROR(G14/E14,0)</f>
        <v/>
      </c>
      <c r="I14" s="14" t="n">
        <v>18.75</v>
      </c>
      <c r="J14" s="14">
        <f>G14*I14</f>
        <v/>
      </c>
      <c r="K14" s="15">
        <f>IF(G14=0,"Correcto",IF(G14&gt;0,"Sobrante","Faltante"))</f>
        <v/>
      </c>
    </row>
    <row r="15">
      <c r="A15" s="16" t="inlineStr">
        <is>
          <t>TOTALES</t>
        </is>
      </c>
      <c r="B15" s="17" t="n"/>
      <c r="C15" s="17" t="n"/>
      <c r="D15" s="17" t="n"/>
      <c r="E15" s="32">
        <f>SUM(E5:E14)</f>
        <v/>
      </c>
      <c r="F15" s="32">
        <f>SUM(F5:F14)</f>
        <v/>
      </c>
      <c r="G15" s="32">
        <f>SUM(G5:G14)</f>
        <v/>
      </c>
      <c r="H15" s="33">
        <f>IFERROR(G15/E15,0)</f>
        <v/>
      </c>
      <c r="I15" s="17" t="inlineStr"/>
      <c r="J15" s="20">
        <f>SUM(J5:J14)</f>
        <v/>
      </c>
      <c r="K15" s="17" t="inlineStr"/>
    </row>
  </sheetData>
  <mergeCells count="1">
    <mergeCell ref="A1:K1"/>
  </mergeCells>
  <conditionalFormatting sqref="K5:K14">
    <cfRule type="expression" priority="1" dxfId="0" stopIfTrue="1">
      <formula>K5="Correcto"</formula>
    </cfRule>
    <cfRule type="expression" priority="2" dxfId="1" stopIfTrue="1">
      <formula>K5="Faltante"</formula>
    </cfRule>
    <cfRule type="expression" priority="3" dxfId="2" stopIfTrue="1">
      <formula>K5="Sobrante"</formula>
    </cfRule>
  </conditionalFormatting>
  <conditionalFormatting sqref="G5:G14">
    <cfRule type="cellIs" priority="4" operator="lessThan" dxfId="3">
      <formula>0</formula>
    </cfRule>
    <cfRule type="cellIs" priority="5" operator="greaterThan" dxfId="4">
      <formula>0</formula>
    </cfRule>
  </conditionalFormatting>
  <dataValidations count="1">
    <dataValidation sqref="C5:C14" showErrorMessage="1" showInputMessage="1" allowBlank="1" type="list">
      <formula1>"Electrónica,Alimentación,Textil,Ferretería,Papelería"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4" customWidth="1" min="3" max="3"/>
    <col width="18" customWidth="1" min="4" max="4"/>
    <col width="18" customWidth="1" min="5" max="5"/>
    <col width="18" customWidth="1" min="6" max="6"/>
  </cols>
  <sheetData>
    <row r="1" ht="26" customHeight="1">
      <c r="A1" s="1" t="inlineStr">
        <is>
          <t>DASHBOARD DE RECUENTO DE INVENTARIO</t>
        </is>
      </c>
    </row>
    <row r="2"/>
    <row r="3">
      <c r="A3" s="21" t="inlineStr">
        <is>
          <t>INDICADORES CLAVE</t>
        </is>
      </c>
    </row>
    <row r="4">
      <c r="A4" s="23" t="inlineStr">
        <is>
          <t>Total Artículos</t>
        </is>
      </c>
      <c r="B4" s="27">
        <f>'Recuento Físico'!F15/'Recuento Físico'!F15*COUNTA('Recuento Físico'!A5:A14)</f>
        <v/>
      </c>
    </row>
    <row r="5">
      <c r="A5" s="24" t="inlineStr">
        <is>
          <t>Artículos Correctos</t>
        </is>
      </c>
      <c r="B5" s="30">
        <f>COUNTIF('Recuento Físico'!K5:K14,"Correcto")</f>
        <v/>
      </c>
    </row>
    <row r="6">
      <c r="A6" s="23" t="inlineStr">
        <is>
          <t>Artículos con Diferencia</t>
        </is>
      </c>
      <c r="B6" s="27">
        <f>COUNTIF('Recuento Físico'!K5:K14,"Faltante")+COUNTIF('Recuento Físico'!K5:K14,"Sobrante")</f>
        <v/>
      </c>
    </row>
    <row r="7">
      <c r="A7" s="24" t="inlineStr">
        <is>
          <t>Exactitud Global (%)</t>
        </is>
      </c>
      <c r="B7" s="31">
        <f>IFERROR(COUNTIF('Recuento Físico'!K5:K14,"Correcto")/COUNTA('Recuento Físico'!A5:A14),0)</f>
        <v/>
      </c>
    </row>
    <row r="8">
      <c r="A8" s="23" t="inlineStr">
        <is>
          <t>Valor Total Diferencia (€)</t>
        </is>
      </c>
      <c r="B8" s="9">
        <f>'Recuento Físico'!J15</f>
        <v/>
      </c>
    </row>
    <row r="9"/>
    <row r="10"/>
    <row r="11">
      <c r="A11" s="21" t="inlineStr">
        <is>
          <t>COMPARATIVA POR ARTÍCULO</t>
        </is>
      </c>
    </row>
    <row r="12">
      <c r="A12" s="4" t="inlineStr">
        <is>
          <t>Artículo</t>
        </is>
      </c>
      <c r="B12" s="4" t="inlineStr">
        <is>
          <t>Stock Teórico</t>
        </is>
      </c>
      <c r="C12" s="4" t="inlineStr">
        <is>
          <t>Recuento Físico</t>
        </is>
      </c>
    </row>
    <row r="13">
      <c r="A13" s="5">
        <f>'Recuento Físico'!B5</f>
        <v/>
      </c>
      <c r="B13" s="10">
        <f>'Recuento Físico'!E5</f>
        <v/>
      </c>
      <c r="C13" s="10">
        <f>'Recuento Físico'!F5</f>
        <v/>
      </c>
    </row>
    <row r="14">
      <c r="A14" s="11">
        <f>'Recuento Físico'!B6</f>
        <v/>
      </c>
      <c r="B14" s="15">
        <f>'Recuento Físico'!E6</f>
        <v/>
      </c>
      <c r="C14" s="15">
        <f>'Recuento Físico'!F6</f>
        <v/>
      </c>
    </row>
    <row r="15">
      <c r="A15" s="5">
        <f>'Recuento Físico'!B7</f>
        <v/>
      </c>
      <c r="B15" s="10">
        <f>'Recuento Físico'!E7</f>
        <v/>
      </c>
      <c r="C15" s="10">
        <f>'Recuento Físico'!F7</f>
        <v/>
      </c>
    </row>
    <row r="16">
      <c r="A16" s="11">
        <f>'Recuento Físico'!B8</f>
        <v/>
      </c>
      <c r="B16" s="15">
        <f>'Recuento Físico'!E8</f>
        <v/>
      </c>
      <c r="C16" s="15">
        <f>'Recuento Físico'!F8</f>
        <v/>
      </c>
    </row>
    <row r="17">
      <c r="A17" s="5">
        <f>'Recuento Físico'!B9</f>
        <v/>
      </c>
      <c r="B17" s="10">
        <f>'Recuento Físico'!E9</f>
        <v/>
      </c>
      <c r="C17" s="10">
        <f>'Recuento Físico'!F9</f>
        <v/>
      </c>
    </row>
    <row r="18">
      <c r="A18" s="11">
        <f>'Recuento Físico'!B10</f>
        <v/>
      </c>
      <c r="B18" s="15">
        <f>'Recuento Físico'!E10</f>
        <v/>
      </c>
      <c r="C18" s="15">
        <f>'Recuento Físico'!F10</f>
        <v/>
      </c>
    </row>
    <row r="19">
      <c r="A19" s="5">
        <f>'Recuento Físico'!B11</f>
        <v/>
      </c>
      <c r="B19" s="10">
        <f>'Recuento Físico'!E11</f>
        <v/>
      </c>
      <c r="C19" s="10">
        <f>'Recuento Físico'!F11</f>
        <v/>
      </c>
    </row>
    <row r="20">
      <c r="A20" s="11">
        <f>'Recuento Físico'!B12</f>
        <v/>
      </c>
      <c r="B20" s="15">
        <f>'Recuento Físico'!E12</f>
        <v/>
      </c>
      <c r="C20" s="15">
        <f>'Recuento Físico'!F12</f>
        <v/>
      </c>
    </row>
    <row r="21">
      <c r="A21" s="5">
        <f>'Recuento Físico'!B13</f>
        <v/>
      </c>
      <c r="B21" s="10">
        <f>'Recuento Físico'!E13</f>
        <v/>
      </c>
      <c r="C21" s="10">
        <f>'Recuento Físico'!F13</f>
        <v/>
      </c>
    </row>
    <row r="22">
      <c r="A22" s="11">
        <f>'Recuento Físico'!B14</f>
        <v/>
      </c>
      <c r="B22" s="15">
        <f>'Recuento Físico'!E14</f>
        <v/>
      </c>
      <c r="C22" s="15">
        <f>'Recuento Físico'!F14</f>
        <v/>
      </c>
    </row>
    <row r="23"/>
    <row r="24">
      <c r="A24" s="4" t="inlineStr">
        <is>
          <t>Estado</t>
        </is>
      </c>
      <c r="B24" s="4" t="inlineStr">
        <is>
          <t>Cantidad</t>
        </is>
      </c>
    </row>
    <row r="25">
      <c r="A25" s="10" t="inlineStr">
        <is>
          <t>Correcto</t>
        </is>
      </c>
      <c r="B25" s="10">
        <f>COUNTIF('Recuento Físico'!K5:K14,"Correcto")</f>
        <v/>
      </c>
    </row>
    <row r="26">
      <c r="A26" s="15" t="inlineStr">
        <is>
          <t>Faltante</t>
        </is>
      </c>
      <c r="B26" s="15">
        <f>COUNTIF('Recuento Físico'!K5:K14,"Faltante")</f>
        <v/>
      </c>
    </row>
    <row r="27">
      <c r="A27" s="10" t="inlineStr">
        <is>
          <t>Sobrante</t>
        </is>
      </c>
      <c r="B27" s="10">
        <f>COUNTIF('Recuento Físico'!K5:K14,"Sobrante")</f>
        <v/>
      </c>
    </row>
  </sheetData>
  <mergeCells count="3">
    <mergeCell ref="A1:F1"/>
    <mergeCell ref="A3:B3"/>
    <mergeCell ref="A11:C1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95" customWidth="1" min="2" max="2"/>
  </cols>
  <sheetData>
    <row r="1" ht="26" customHeight="1">
      <c r="A1" s="1" t="inlineStr">
        <is>
          <t>INSTRUCCIONES DE USO</t>
        </is>
      </c>
    </row>
    <row r="2"/>
    <row r="3" ht="45" customHeight="1">
      <c r="A3" s="25" t="inlineStr">
        <is>
          <t>Objetivo de la plantilla</t>
        </is>
      </c>
      <c r="B3" s="26" t="inlineStr">
        <is>
          <t>Esta hoja permite registrar el recuento físico de inventario, comparándolo con el stock teórico del sistema para detectar diferencias, faltantes o sobrantes.</t>
        </is>
      </c>
    </row>
    <row r="4" ht="45" customHeight="1">
      <c r="A4" s="25" t="inlineStr">
        <is>
          <t>Hoja "Recuento Físico"</t>
        </is>
      </c>
      <c r="B4" s="26" t="inlineStr">
        <is>
          <t>Contiene el listado de artículos con código, descripción, categoría y ubicación. Las columnas "Stock Teórico" y "Recuento Físico" muestran las unidades según sistema y las contadas físicamente. Solo debe editarse la columna F (Recuento Físico), resaltada en amarillo.</t>
        </is>
      </c>
    </row>
    <row r="5" ht="45" customHeight="1">
      <c r="A5" s="25" t="inlineStr">
        <is>
          <t>Columnas calculadas</t>
        </is>
      </c>
      <c r="B5" s="26" t="inlineStr">
        <is>
          <t>Diferencia = Recuento Físico - Stock Teórico. % Diferencia = Diferencia / Stock Teórico. Valor Diferencia = Diferencia x Coste Unitario. Estado indica si el artículo está "Correcto", "Sobrante" o "Faltante" según la diferencia.</t>
        </is>
      </c>
    </row>
    <row r="6" ht="45" customHeight="1">
      <c r="A6" s="25" t="inlineStr">
        <is>
          <t>Colores y formato condicional</t>
        </is>
      </c>
      <c r="B6" s="26" t="inlineStr">
        <is>
          <t>Las diferencias negativas se muestran en rojo y las positivas en verde. El estado se colorea automáticamente: verde para correcto, rojo para faltante y amarillo para sobrante.</t>
        </is>
      </c>
    </row>
    <row r="7" ht="45" customHeight="1">
      <c r="A7" s="25" t="inlineStr">
        <is>
          <t>Fila de totales</t>
        </is>
      </c>
      <c r="B7" s="26" t="inlineStr">
        <is>
          <t>Al final de la tabla se calculan los totales de stock teórico, recuento físico, diferencia y valor de la diferencia mediante la función SUM.</t>
        </is>
      </c>
    </row>
    <row r="8" ht="45" customHeight="1">
      <c r="A8" s="25" t="inlineStr">
        <is>
          <t>Hoja "Resumen"</t>
        </is>
      </c>
      <c r="B8" s="26" t="inlineStr">
        <is>
          <t>Muestra los indicadores clave (KPI): total de artículos, artículos correctos, artículos con diferencia y exactitud global, calculados con COUNTIF y fórmulas de porcentaje. Incluye un gráfico de barras comparando stock teórico y físico, y un gráfico circular con la distribución de estados.</t>
        </is>
      </c>
    </row>
    <row r="9" ht="45" customHeight="1">
      <c r="A9" s="25" t="inlineStr">
        <is>
          <t>Validación de datos</t>
        </is>
      </c>
      <c r="B9" s="26" t="inlineStr">
        <is>
          <t>La columna "Categoría" incluye una lista desplegable con las categorías disponibles para evitar errores de escritura.</t>
        </is>
      </c>
    </row>
    <row r="10" ht="45" customHeight="1">
      <c r="A10" s="25" t="inlineStr">
        <is>
          <t>Recomendaciones</t>
        </is>
      </c>
      <c r="B10" s="26" t="inlineStr">
        <is>
          <t>Realice el recuento físico de forma periódica (mensual o trimestral). Revise los artículos marcados como "Faltante" o "Sobrante" para investigar la causa de la diferencia. Actualice el stock del sistema tras validar el recuento.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2026-07-21T15:15:15Z</dcterms:created>
  <dcterms:modified xmlns:dcterms="http://purl.org/dc/terms/" xmlns:xsi="http://www.w3.org/2001/XMLSchema-instance" xsi:type="dcterms:W3CDTF">2026-07-21T15:15:15Z</dcterms:modified>
</cp:coreProperties>
</file>