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Sprint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&quot; €&quot;"/>
    <numFmt numFmtId="166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6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9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left" vertical="center" wrapText="1"/>
    </xf>
    <xf numFmtId="165" fontId="2" fillId="3" borderId="1" applyAlignment="1" pivotButton="0" quotePrefix="0" xfId="0">
      <alignment horizontal="center" vertical="center" wrapText="1"/>
    </xf>
    <xf numFmtId="166" fontId="2" fillId="3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9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center" vertical="center" wrapText="1"/>
    </xf>
    <xf numFmtId="166" fontId="2" fillId="5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/>
    </xf>
    <xf numFmtId="0" fontId="1" fillId="6" borderId="1" applyAlignment="1" pivotButton="0" quotePrefix="0" xfId="0">
      <alignment horizontal="center" vertical="center" wrapText="1"/>
    </xf>
    <xf numFmtId="0" fontId="4" fillId="3" borderId="1" pivotButton="0" quotePrefix="0" xfId="0"/>
    <xf numFmtId="1" fontId="0" fillId="3" borderId="1" applyAlignment="1" pivotButton="0" quotePrefix="0" xfId="0">
      <alignment horizontal="center" vertical="center" wrapText="1"/>
    </xf>
    <xf numFmtId="0" fontId="4" fillId="5" borderId="1" pivotButton="0" quotePrefix="0" xfId="0"/>
    <xf numFmtId="1" fontId="0" fillId="5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5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9C3"/>
        </patternFill>
      </fill>
    </dxf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Tareas por estado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'Dashboard'!$A$16:$A$19</f>
            </numRef>
          </cat>
          <val>
            <numRef>
              <f>'Dashboard'!$B$16:$B$19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 tareas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Reparto de puntos por responsable</a:t>
            </a:r>
          </a:p>
        </rich>
      </tx>
    </title>
    <plotArea>
      <pieChart>
        <varyColors val="1"/>
        <ser>
          <idx val="0"/>
          <order val="0"/>
          <tx>
            <strRef>
              <f>'Dashboard'!B21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'Dashboard'!$A$22:$A$30</f>
            </numRef>
          </cat>
          <val>
            <numRef>
              <f>'Dashboard'!$B$22:$B$30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Burndown simplificado — Sprint 13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'Dashboard'!B32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'Dashboard'!$A$33:$A$38</f>
            </numRef>
          </cat>
          <val>
            <numRef>
              <f>'Dashboard'!$B$33:$B$38</f>
            </numRef>
          </val>
        </ser>
        <ser>
          <idx val="1"/>
          <order val="1"/>
          <tx>
            <strRef>
              <f>'Dashboard'!C32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'Dashboard'!$A$33:$A$38</f>
            </numRef>
          </cat>
          <val>
            <numRef>
              <f>'Dashboard'!$C$33:$C$38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Fecha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Horas restantes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37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0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34" customWidth="1" min="3" max="3"/>
    <col width="16" customWidth="1" min="4" max="4"/>
    <col width="10" customWidth="1" min="5" max="5"/>
    <col width="12" customWidth="1" min="6" max="6"/>
    <col width="12" customWidth="1" min="7" max="7"/>
    <col width="13" customWidth="1" min="8" max="8"/>
    <col width="13" customWidth="1" min="9" max="9"/>
    <col width="12" customWidth="1" min="10" max="10"/>
    <col width="14" customWidth="1" min="11" max="11"/>
    <col width="12" customWidth="1" min="12" max="12"/>
    <col width="10" customWidth="1" min="13" max="13"/>
    <col width="13" customWidth="1" min="14" max="14"/>
    <col width="11" customWidth="1" min="15" max="15"/>
    <col width="24" customWidth="1" min="16" max="16"/>
    <col width="15" customWidth="1" min="17" max="17"/>
    <col width="14" customWidth="1" min="18" max="18"/>
    <col width="14" customWidth="1" min="19" max="19"/>
    <col width="13" customWidth="1" min="20" max="20"/>
    <col width="30" customWidth="1" min="21" max="21"/>
  </cols>
  <sheetData>
    <row r="1" ht="32" customHeight="1">
      <c r="A1" s="1" t="inlineStr">
        <is>
          <t>ID</t>
        </is>
      </c>
      <c r="B1" s="1" t="inlineStr">
        <is>
          <t>Sprint</t>
        </is>
      </c>
      <c r="C1" s="1" t="inlineStr">
        <is>
          <t>Historia / Tarea</t>
        </is>
      </c>
      <c r="D1" s="1" t="inlineStr">
        <is>
          <t>Tipo</t>
        </is>
      </c>
      <c r="E1" s="1" t="inlineStr">
        <is>
          <t>Prioridad</t>
        </is>
      </c>
      <c r="F1" s="1" t="inlineStr">
        <is>
          <t>Responsable</t>
        </is>
      </c>
      <c r="G1" s="1" t="inlineStr">
        <is>
          <t>Ciudad</t>
        </is>
      </c>
      <c r="H1" s="1" t="inlineStr">
        <is>
          <t>Fecha inicio</t>
        </is>
      </c>
      <c r="I1" s="1" t="inlineStr">
        <is>
          <t>Fecha fin</t>
        </is>
      </c>
      <c r="J1" s="1" t="inlineStr">
        <is>
          <t>Estimación (puntos)</t>
        </is>
      </c>
      <c r="K1" s="1" t="inlineStr">
        <is>
          <t>Horas planificadas</t>
        </is>
      </c>
      <c r="L1" s="1" t="inlineStr">
        <is>
          <t>Horas reales</t>
        </is>
      </c>
      <c r="M1" s="1" t="inlineStr">
        <is>
          <t>% Avance</t>
        </is>
      </c>
      <c r="N1" s="1" t="inlineStr">
        <is>
          <t>Estado</t>
        </is>
      </c>
      <c r="O1" s="1" t="inlineStr">
        <is>
          <t>Bloqueada</t>
        </is>
      </c>
      <c r="P1" s="1" t="inlineStr">
        <is>
          <t>Motivo bloqueo</t>
        </is>
      </c>
      <c r="Q1" s="1" t="inlineStr">
        <is>
          <t>Valor negocio (€)</t>
        </is>
      </c>
      <c r="R1" s="1" t="inlineStr">
        <is>
          <t>Dependencias</t>
        </is>
      </c>
      <c r="S1" s="1" t="inlineStr">
        <is>
          <t>Valor por punto (€)</t>
        </is>
      </c>
      <c r="T1" s="1" t="inlineStr">
        <is>
          <t>Horas pendientes</t>
        </is>
      </c>
      <c r="U1" s="1" t="inlineStr">
        <is>
          <t>Comentarios</t>
        </is>
      </c>
    </row>
    <row r="2">
      <c r="A2" s="2" t="n">
        <v>1</v>
      </c>
      <c r="B2" s="2" t="inlineStr">
        <is>
          <t>Sprint 12</t>
        </is>
      </c>
      <c r="C2" s="3" t="inlineStr">
        <is>
          <t>Como usuario quiero iniciar sesión con Google</t>
        </is>
      </c>
      <c r="D2" s="2" t="inlineStr">
        <is>
          <t>Historia de usuario</t>
        </is>
      </c>
      <c r="E2" s="2" t="inlineStr">
        <is>
          <t>Alta</t>
        </is>
      </c>
      <c r="F2" s="4" t="inlineStr">
        <is>
          <t>Lucía</t>
        </is>
      </c>
      <c r="G2" s="2" t="inlineStr">
        <is>
          <t>Madrid</t>
        </is>
      </c>
      <c r="H2" s="5" t="n">
        <v>46174</v>
      </c>
      <c r="I2" s="5" t="n">
        <v>46178</v>
      </c>
      <c r="J2" s="4" t="n">
        <v>5</v>
      </c>
      <c r="K2" s="4" t="n">
        <v>20</v>
      </c>
      <c r="L2" s="4" t="n">
        <v>22</v>
      </c>
      <c r="M2" s="6">
        <f>IFERROR(MIN(1,L2/K2),0)</f>
        <v/>
      </c>
      <c r="N2" s="2">
        <f>IF(O2="Sí","Bloqueada",IF(M2&gt;=1,"Hecha",IF(M2&gt;0,"En progreso","Pendiente")))</f>
        <v/>
      </c>
      <c r="O2" s="4" t="inlineStr">
        <is>
          <t>No</t>
        </is>
      </c>
      <c r="P2" s="4" t="inlineStr"/>
      <c r="Q2" s="7" t="n">
        <v>1200</v>
      </c>
      <c r="R2" s="2" t="inlineStr">
        <is>
          <t>-</t>
        </is>
      </c>
      <c r="S2" s="8">
        <f>IFERROR(Q2/J2,0)</f>
        <v/>
      </c>
      <c r="T2" s="9">
        <f>IFERROR(K2-L2,0)</f>
        <v/>
      </c>
      <c r="U2" s="3" t="inlineStr">
        <is>
          <t>En pruebas finales de QA</t>
        </is>
      </c>
    </row>
    <row r="3">
      <c r="A3" s="10" t="n">
        <v>2</v>
      </c>
      <c r="B3" s="10" t="inlineStr">
        <is>
          <t>Sprint 12</t>
        </is>
      </c>
      <c r="C3" s="11" t="inlineStr">
        <is>
          <t>Corregir error en carrito de compra</t>
        </is>
      </c>
      <c r="D3" s="10" t="inlineStr">
        <is>
          <t>Bug</t>
        </is>
      </c>
      <c r="E3" s="10" t="inlineStr">
        <is>
          <t>Alta</t>
        </is>
      </c>
      <c r="F3" s="4" t="inlineStr">
        <is>
          <t>Martín</t>
        </is>
      </c>
      <c r="G3" s="10" t="inlineStr">
        <is>
          <t>Barcelona</t>
        </is>
      </c>
      <c r="H3" s="5" t="n">
        <v>46174</v>
      </c>
      <c r="I3" s="5" t="n">
        <v>46176</v>
      </c>
      <c r="J3" s="4" t="n">
        <v>3</v>
      </c>
      <c r="K3" s="4" t="n">
        <v>12</v>
      </c>
      <c r="L3" s="4" t="n">
        <v>12</v>
      </c>
      <c r="M3" s="12">
        <f>IFERROR(MIN(1,L3/K3),0)</f>
        <v/>
      </c>
      <c r="N3" s="10">
        <f>IF(O3="Sí","Bloqueada",IF(M3&gt;=1,"Hecha",IF(M3&gt;0,"En progreso","Pendiente")))</f>
        <v/>
      </c>
      <c r="O3" s="4" t="inlineStr">
        <is>
          <t>No</t>
        </is>
      </c>
      <c r="P3" s="4" t="inlineStr"/>
      <c r="Q3" s="13" t="n">
        <v>800</v>
      </c>
      <c r="R3" s="10" t="inlineStr">
        <is>
          <t>-</t>
        </is>
      </c>
      <c r="S3" s="14">
        <f>IFERROR(Q3/J3,0)</f>
        <v/>
      </c>
      <c r="T3" s="15">
        <f>IFERROR(K3-L3,0)</f>
        <v/>
      </c>
      <c r="U3" s="11" t="inlineStr">
        <is>
          <t>Validado en preproducción</t>
        </is>
      </c>
    </row>
    <row r="4">
      <c r="A4" s="2" t="n">
        <v>3</v>
      </c>
      <c r="B4" s="2" t="inlineStr">
        <is>
          <t>Sprint 12</t>
        </is>
      </c>
      <c r="C4" s="3" t="inlineStr">
        <is>
          <t>Mejorar rendimiento de búsqueda</t>
        </is>
      </c>
      <c r="D4" s="2" t="inlineStr">
        <is>
          <t>Mejora</t>
        </is>
      </c>
      <c r="E4" s="2" t="inlineStr">
        <is>
          <t>Media</t>
        </is>
      </c>
      <c r="F4" s="4" t="inlineStr">
        <is>
          <t>Sofía</t>
        </is>
      </c>
      <c r="G4" s="2" t="inlineStr">
        <is>
          <t>Valencia</t>
        </is>
      </c>
      <c r="H4" s="5" t="n">
        <v>46175</v>
      </c>
      <c r="I4" s="5" t="n">
        <v>46181</v>
      </c>
      <c r="J4" s="4" t="n">
        <v>8</v>
      </c>
      <c r="K4" s="4" t="n">
        <v>30</v>
      </c>
      <c r="L4" s="4" t="n">
        <v>18</v>
      </c>
      <c r="M4" s="6">
        <f>IFERROR(MIN(1,L4/K4),0)</f>
        <v/>
      </c>
      <c r="N4" s="2">
        <f>IF(O4="Sí","Bloqueada",IF(M4&gt;=1,"Hecha",IF(M4&gt;0,"En progreso","Pendiente")))</f>
        <v/>
      </c>
      <c r="O4" s="4" t="inlineStr">
        <is>
          <t>No</t>
        </is>
      </c>
      <c r="P4" s="4" t="inlineStr"/>
      <c r="Q4" s="7" t="n">
        <v>1500</v>
      </c>
      <c r="R4" s="2" t="inlineStr">
        <is>
          <t>ID1</t>
        </is>
      </c>
      <c r="S4" s="8">
        <f>IFERROR(Q4/J4,0)</f>
        <v/>
      </c>
      <c r="T4" s="9">
        <f>IFERROR(K4-L4,0)</f>
        <v/>
      </c>
      <c r="U4" s="3" t="inlineStr">
        <is>
          <t>Optimización de índices en curso</t>
        </is>
      </c>
    </row>
    <row r="5">
      <c r="A5" s="10" t="n">
        <v>4</v>
      </c>
      <c r="B5" s="10" t="inlineStr">
        <is>
          <t>Sprint 12</t>
        </is>
      </c>
      <c r="C5" s="11" t="inlineStr">
        <is>
          <t>Configurar pipeline CI/CD</t>
        </is>
      </c>
      <c r="D5" s="10" t="inlineStr">
        <is>
          <t>Tarea técnica</t>
        </is>
      </c>
      <c r="E5" s="10" t="inlineStr">
        <is>
          <t>Media</t>
        </is>
      </c>
      <c r="F5" s="4" t="inlineStr">
        <is>
          <t>Hugo</t>
        </is>
      </c>
      <c r="G5" s="10" t="inlineStr">
        <is>
          <t>Sevilla</t>
        </is>
      </c>
      <c r="H5" s="5" t="n">
        <v>46176</v>
      </c>
      <c r="I5" s="5" t="n">
        <v>46183</v>
      </c>
      <c r="J5" s="4" t="n">
        <v>5</v>
      </c>
      <c r="K5" s="4" t="n">
        <v>16</v>
      </c>
      <c r="L5" s="4" t="n">
        <v>16</v>
      </c>
      <c r="M5" s="12">
        <f>IFERROR(MIN(1,L5/K5),0)</f>
        <v/>
      </c>
      <c r="N5" s="10">
        <f>IF(O5="Sí","Bloqueada",IF(M5&gt;=1,"Hecha",IF(M5&gt;0,"En progreso","Pendiente")))</f>
        <v/>
      </c>
      <c r="O5" s="4" t="inlineStr">
        <is>
          <t>No</t>
        </is>
      </c>
      <c r="P5" s="4" t="inlineStr"/>
      <c r="Q5" s="13" t="n">
        <v>600</v>
      </c>
      <c r="R5" s="10" t="inlineStr">
        <is>
          <t>-</t>
        </is>
      </c>
      <c r="S5" s="14">
        <f>IFERROR(Q5/J5,0)</f>
        <v/>
      </c>
      <c r="T5" s="15">
        <f>IFERROR(K5-L5,0)</f>
        <v/>
      </c>
      <c r="U5" s="11" t="inlineStr">
        <is>
          <t>Despliegue automático completado</t>
        </is>
      </c>
    </row>
    <row r="6">
      <c r="A6" s="2" t="n">
        <v>5</v>
      </c>
      <c r="B6" s="2" t="inlineStr">
        <is>
          <t>Sprint 12</t>
        </is>
      </c>
      <c r="C6" s="3" t="inlineStr">
        <is>
          <t>Como usuario quiero exportar informes a PDF</t>
        </is>
      </c>
      <c r="D6" s="2" t="inlineStr">
        <is>
          <t>Historia de usuario</t>
        </is>
      </c>
      <c r="E6" s="2" t="inlineStr">
        <is>
          <t>Alta</t>
        </is>
      </c>
      <c r="F6" s="4" t="inlineStr">
        <is>
          <t>Marta</t>
        </is>
      </c>
      <c r="G6" s="2" t="inlineStr">
        <is>
          <t>Zaragoza</t>
        </is>
      </c>
      <c r="H6" s="5" t="n">
        <v>46176</v>
      </c>
      <c r="I6" s="5" t="n">
        <v>46182</v>
      </c>
      <c r="J6" s="4" t="n">
        <v>8</v>
      </c>
      <c r="K6" s="4" t="n">
        <v>24</v>
      </c>
      <c r="L6" s="4" t="n">
        <v>10</v>
      </c>
      <c r="M6" s="6">
        <f>IFERROR(MIN(1,L6/K6),0)</f>
        <v/>
      </c>
      <c r="N6" s="2">
        <f>IF(O6="Sí","Bloqueada",IF(M6&gt;=1,"Hecha",IF(M6&gt;0,"En progreso","Pendiente")))</f>
        <v/>
      </c>
      <c r="O6" s="4" t="inlineStr">
        <is>
          <t>Sí</t>
        </is>
      </c>
      <c r="P6" s="4" t="inlineStr">
        <is>
          <t>Esperando API del proveedor</t>
        </is>
      </c>
      <c r="Q6" s="7" t="n">
        <v>2000</v>
      </c>
      <c r="R6" s="2" t="inlineStr">
        <is>
          <t>-</t>
        </is>
      </c>
      <c r="S6" s="8">
        <f>IFERROR(Q6/J6,0)</f>
        <v/>
      </c>
      <c r="T6" s="9">
        <f>IFERROR(K6-L6,0)</f>
        <v/>
      </c>
      <c r="U6" s="3" t="inlineStr">
        <is>
          <t>Bloqueada por integración externa</t>
        </is>
      </c>
    </row>
    <row r="7">
      <c r="A7" s="10" t="n">
        <v>6</v>
      </c>
      <c r="B7" s="10" t="inlineStr">
        <is>
          <t>Sprint 13</t>
        </is>
      </c>
      <c r="C7" s="11" t="inlineStr">
        <is>
          <t>Bug en cálculo de impuestos</t>
        </is>
      </c>
      <c r="D7" s="10" t="inlineStr">
        <is>
          <t>Bug</t>
        </is>
      </c>
      <c r="E7" s="10" t="inlineStr">
        <is>
          <t>Alta</t>
        </is>
      </c>
      <c r="F7" s="4" t="inlineStr">
        <is>
          <t>Pablo</t>
        </is>
      </c>
      <c r="G7" s="10" t="inlineStr">
        <is>
          <t>Málaga</t>
        </is>
      </c>
      <c r="H7" s="5" t="n">
        <v>46188</v>
      </c>
      <c r="I7" s="5" t="n">
        <v>46190</v>
      </c>
      <c r="J7" s="4" t="n">
        <v>2</v>
      </c>
      <c r="K7" s="4" t="n">
        <v>8</v>
      </c>
      <c r="L7" s="4" t="n">
        <v>0</v>
      </c>
      <c r="M7" s="12">
        <f>IFERROR(MIN(1,L7/K7),0)</f>
        <v/>
      </c>
      <c r="N7" s="10">
        <f>IF(O7="Sí","Bloqueada",IF(M7&gt;=1,"Hecha",IF(M7&gt;0,"En progreso","Pendiente")))</f>
        <v/>
      </c>
      <c r="O7" s="4" t="inlineStr">
        <is>
          <t>No</t>
        </is>
      </c>
      <c r="P7" s="4" t="inlineStr"/>
      <c r="Q7" s="13" t="n">
        <v>400</v>
      </c>
      <c r="R7" s="10" t="inlineStr">
        <is>
          <t>-</t>
        </is>
      </c>
      <c r="S7" s="14">
        <f>IFERROR(Q7/J7,0)</f>
        <v/>
      </c>
      <c r="T7" s="15">
        <f>IFERROR(K7-L7,0)</f>
        <v/>
      </c>
      <c r="U7" s="11" t="inlineStr">
        <is>
          <t>Pendiente de asignar</t>
        </is>
      </c>
    </row>
    <row r="8">
      <c r="A8" s="2" t="n">
        <v>7</v>
      </c>
      <c r="B8" s="2" t="inlineStr">
        <is>
          <t>Sprint 13</t>
        </is>
      </c>
      <c r="C8" s="3" t="inlineStr">
        <is>
          <t>Panel de administración de usuarios</t>
        </is>
      </c>
      <c r="D8" s="2" t="inlineStr">
        <is>
          <t>Historia de usuario</t>
        </is>
      </c>
      <c r="E8" s="2" t="inlineStr">
        <is>
          <t>Media</t>
        </is>
      </c>
      <c r="F8" s="4" t="inlineStr">
        <is>
          <t>Carmen</t>
        </is>
      </c>
      <c r="G8" s="2" t="inlineStr">
        <is>
          <t>Bilbao</t>
        </is>
      </c>
      <c r="H8" s="5" t="n">
        <v>46188</v>
      </c>
      <c r="I8" s="5" t="n">
        <v>46198</v>
      </c>
      <c r="J8" s="4" t="n">
        <v>13</v>
      </c>
      <c r="K8" s="4" t="n">
        <v>40</v>
      </c>
      <c r="L8" s="4" t="n">
        <v>5</v>
      </c>
      <c r="M8" s="6">
        <f>IFERROR(MIN(1,L8/K8),0)</f>
        <v/>
      </c>
      <c r="N8" s="2">
        <f>IF(O8="Sí","Bloqueada",IF(M8&gt;=1,"Hecha",IF(M8&gt;0,"En progreso","Pendiente")))</f>
        <v/>
      </c>
      <c r="O8" s="4" t="inlineStr">
        <is>
          <t>No</t>
        </is>
      </c>
      <c r="P8" s="4" t="inlineStr"/>
      <c r="Q8" s="7" t="n">
        <v>2500</v>
      </c>
      <c r="R8" s="2" t="inlineStr">
        <is>
          <t>ID4</t>
        </is>
      </c>
      <c r="S8" s="8">
        <f>IFERROR(Q8/J8,0)</f>
        <v/>
      </c>
      <c r="T8" s="9">
        <f>IFERROR(K8-L8,0)</f>
        <v/>
      </c>
      <c r="U8" s="3" t="inlineStr">
        <is>
          <t>Fase de diseño de interfaz</t>
        </is>
      </c>
    </row>
    <row r="9">
      <c r="A9" s="10" t="n">
        <v>8</v>
      </c>
      <c r="B9" s="10" t="inlineStr">
        <is>
          <t>Sprint 13</t>
        </is>
      </c>
      <c r="C9" s="11" t="inlineStr">
        <is>
          <t>Mejorar accesibilidad de formularios</t>
        </is>
      </c>
      <c r="D9" s="10" t="inlineStr">
        <is>
          <t>Mejora</t>
        </is>
      </c>
      <c r="E9" s="10" t="inlineStr">
        <is>
          <t>Baja</t>
        </is>
      </c>
      <c r="F9" s="4" t="inlineStr">
        <is>
          <t>Javier</t>
        </is>
      </c>
      <c r="G9" s="10" t="inlineStr">
        <is>
          <t>Murcia</t>
        </is>
      </c>
      <c r="H9" s="5" t="n">
        <v>46189</v>
      </c>
      <c r="I9" s="5" t="n">
        <v>46193</v>
      </c>
      <c r="J9" s="4" t="n">
        <v>3</v>
      </c>
      <c r="K9" s="4" t="n">
        <v>10</v>
      </c>
      <c r="L9" s="4" t="n">
        <v>0</v>
      </c>
      <c r="M9" s="12">
        <f>IFERROR(MIN(1,L9/K9),0)</f>
        <v/>
      </c>
      <c r="N9" s="10">
        <f>IF(O9="Sí","Bloqueada",IF(M9&gt;=1,"Hecha",IF(M9&gt;0,"En progreso","Pendiente")))</f>
        <v/>
      </c>
      <c r="O9" s="4" t="inlineStr">
        <is>
          <t>No</t>
        </is>
      </c>
      <c r="P9" s="4" t="inlineStr"/>
      <c r="Q9" s="13" t="n">
        <v>350</v>
      </c>
      <c r="R9" s="10" t="inlineStr">
        <is>
          <t>-</t>
        </is>
      </c>
      <c r="S9" s="14">
        <f>IFERROR(Q9/J9,0)</f>
        <v/>
      </c>
      <c r="T9" s="15">
        <f>IFERROR(K9-L9,0)</f>
        <v/>
      </c>
      <c r="U9" s="11" t="inlineStr">
        <is>
          <t>Sin iniciar todavía</t>
        </is>
      </c>
    </row>
    <row r="10">
      <c r="A10" s="2" t="n">
        <v>9</v>
      </c>
      <c r="B10" s="2" t="inlineStr">
        <is>
          <t>Sprint 13</t>
        </is>
      </c>
      <c r="C10" s="3" t="inlineStr">
        <is>
          <t>Actualizar dependencias del proyecto</t>
        </is>
      </c>
      <c r="D10" s="2" t="inlineStr">
        <is>
          <t>Tarea técnica</t>
        </is>
      </c>
      <c r="E10" s="2" t="inlineStr">
        <is>
          <t>Baja</t>
        </is>
      </c>
      <c r="F10" s="4" t="inlineStr">
        <is>
          <t>Laura</t>
        </is>
      </c>
      <c r="G10" s="2" t="inlineStr">
        <is>
          <t>Alicante</t>
        </is>
      </c>
      <c r="H10" s="5" t="n">
        <v>46189</v>
      </c>
      <c r="I10" s="5" t="n">
        <v>46191</v>
      </c>
      <c r="J10" s="4" t="n">
        <v>1</v>
      </c>
      <c r="K10" s="4" t="n">
        <v>4</v>
      </c>
      <c r="L10" s="4" t="n">
        <v>4</v>
      </c>
      <c r="M10" s="6">
        <f>IFERROR(MIN(1,L10/K10),0)</f>
        <v/>
      </c>
      <c r="N10" s="2">
        <f>IF(O10="Sí","Bloqueada",IF(M10&gt;=1,"Hecha",IF(M10&gt;0,"En progreso","Pendiente")))</f>
        <v/>
      </c>
      <c r="O10" s="4" t="inlineStr">
        <is>
          <t>No</t>
        </is>
      </c>
      <c r="P10" s="4" t="inlineStr"/>
      <c r="Q10" s="7" t="n">
        <v>150</v>
      </c>
      <c r="R10" s="2" t="inlineStr">
        <is>
          <t>-</t>
        </is>
      </c>
      <c r="S10" s="8">
        <f>IFERROR(Q10/J10,0)</f>
        <v/>
      </c>
      <c r="T10" s="9">
        <f>IFERROR(K10-L10,0)</f>
        <v/>
      </c>
      <c r="U10" s="3" t="inlineStr">
        <is>
          <t>Completada y desplegada</t>
        </is>
      </c>
    </row>
  </sheetData>
  <conditionalFormatting sqref="N2:N10">
    <cfRule type="expression" priority="1" dxfId="0" stopIfTrue="1">
      <formula>N2="Hecha"</formula>
    </cfRule>
    <cfRule type="expression" priority="2" dxfId="1" stopIfTrue="1">
      <formula>N2="Bloqueada"</formula>
    </cfRule>
    <cfRule type="expression" priority="3" dxfId="2" stopIfTrue="1">
      <formula>N2="En progreso"</formula>
    </cfRule>
  </conditionalFormatting>
  <dataValidations count="4">
    <dataValidation sqref="D2:D10" showErrorMessage="1" showInputMessage="1" allowBlank="1" type="list">
      <formula1>"Historia de usuario,Bug,Mejora,Tarea técnica"</formula1>
    </dataValidation>
    <dataValidation sqref="E2:E10" showErrorMessage="1" showInputMessage="1" allowBlank="1" type="list">
      <formula1>"Alta,Media,Baja"</formula1>
    </dataValidation>
    <dataValidation sqref="O2:O10" showErrorMessage="1" showInputMessage="1" allowBlank="1" type="list">
      <formula1>"Sí,No"</formula1>
    </dataValidation>
    <dataValidation sqref="N2:N10" showErrorMessage="1" showInputMessage="1" allowBlank="1" type="list">
      <formula1>"Pendiente,En progreso,Hecha,Bloqueada"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8" customWidth="1" min="3" max="3"/>
  </cols>
  <sheetData>
    <row r="1" ht="28" customHeight="1">
      <c r="A1" s="16" t="inlineStr">
        <is>
          <t>Dashboard de Sprint — Resumen de Avance</t>
        </is>
      </c>
    </row>
    <row r="2">
      <c r="A2" s="17" t="inlineStr">
        <is>
          <t>Indicador</t>
        </is>
      </c>
      <c r="B2" s="17" t="inlineStr">
        <is>
          <t>Valor</t>
        </is>
      </c>
    </row>
    <row r="3">
      <c r="A3" s="18" t="inlineStr">
        <is>
          <t>Total de tareas</t>
        </is>
      </c>
      <c r="B3" s="19">
        <f>COUNTA('Plan de Sprints'!A2:A10)</f>
        <v/>
      </c>
    </row>
    <row r="4">
      <c r="A4" s="20" t="inlineStr">
        <is>
          <t>Tareas hechas</t>
        </is>
      </c>
      <c r="B4" s="21">
        <f>COUNTIF('Plan de Sprints'!N2:N10,"Hecha")</f>
        <v/>
      </c>
    </row>
    <row r="5">
      <c r="A5" s="18" t="inlineStr">
        <is>
          <t>Tareas en progreso</t>
        </is>
      </c>
      <c r="B5" s="19">
        <f>COUNTIF('Plan de Sprints'!N2:N10,"En progreso")</f>
        <v/>
      </c>
    </row>
    <row r="6">
      <c r="A6" s="20" t="inlineStr">
        <is>
          <t>Tareas bloqueadas</t>
        </is>
      </c>
      <c r="B6" s="21">
        <f>COUNTIF('Plan de Sprints'!O2:O10,"Sí")</f>
        <v/>
      </c>
    </row>
    <row r="7">
      <c r="A7" s="18" t="inlineStr">
        <is>
          <t>Puntos comprometidos</t>
        </is>
      </c>
      <c r="B7" s="19">
        <f>SUM('Plan de Sprints'!J2:J10)</f>
        <v/>
      </c>
    </row>
    <row r="8">
      <c r="A8" s="20" t="inlineStr">
        <is>
          <t>Puntos completados</t>
        </is>
      </c>
      <c r="B8" s="21">
        <f>SUMIF('Plan de Sprints'!N2:N10,"Hecha",'Plan de Sprints'!J2:J10)</f>
        <v/>
      </c>
    </row>
    <row r="9">
      <c r="A9" s="18" t="inlineStr">
        <is>
          <t>% avance global</t>
        </is>
      </c>
      <c r="B9" s="22">
        <f>IFERROR(B8/B7,0)</f>
        <v/>
      </c>
    </row>
    <row r="10">
      <c r="A10" s="20" t="inlineStr">
        <is>
          <t>Horas planificadas</t>
        </is>
      </c>
      <c r="B10" s="23">
        <f>SUM('Plan de Sprints'!K2:K10)</f>
        <v/>
      </c>
    </row>
    <row r="11">
      <c r="A11" s="18" t="inlineStr">
        <is>
          <t>Horas reales</t>
        </is>
      </c>
      <c r="B11" s="24">
        <f>SUM('Plan de Sprints'!L2:L10)</f>
        <v/>
      </c>
    </row>
    <row r="12">
      <c r="A12" s="20" t="inlineStr">
        <is>
          <t>Desviación de horas</t>
        </is>
      </c>
      <c r="B12" s="21">
        <f>B11-B10</f>
        <v/>
      </c>
    </row>
    <row r="13">
      <c r="A13" s="18" t="inlineStr">
        <is>
          <t>Valor negocio total (€)</t>
        </is>
      </c>
      <c r="B13" s="25">
        <f>SUM('Plan de Sprints'!Q2:Q10)</f>
        <v/>
      </c>
    </row>
    <row r="14"/>
    <row r="15">
      <c r="A15" s="17" t="inlineStr">
        <is>
          <t>Tareas por estado</t>
        </is>
      </c>
      <c r="B15" s="17" t="inlineStr">
        <is>
          <t>Cantidad</t>
        </is>
      </c>
    </row>
    <row r="16">
      <c r="A16" s="26" t="inlineStr">
        <is>
          <t>Pendiente</t>
        </is>
      </c>
      <c r="B16" s="27">
        <f>COUNTIF('Plan de Sprints'!N2:N10,"Pendiente")</f>
        <v/>
      </c>
    </row>
    <row r="17">
      <c r="A17" s="28" t="inlineStr">
        <is>
          <t>En progreso</t>
        </is>
      </c>
      <c r="B17" s="29">
        <f>COUNTIF('Plan de Sprints'!N2:N10,"En progreso")</f>
        <v/>
      </c>
    </row>
    <row r="18">
      <c r="A18" s="26" t="inlineStr">
        <is>
          <t>Hecha</t>
        </is>
      </c>
      <c r="B18" s="27">
        <f>COUNTIF('Plan de Sprints'!N2:N10,"Hecha")</f>
        <v/>
      </c>
    </row>
    <row r="19">
      <c r="A19" s="28" t="inlineStr">
        <is>
          <t>Bloqueada</t>
        </is>
      </c>
      <c r="B19" s="29">
        <f>COUNTIF('Plan de Sprints'!O2:O10,"Sí")</f>
        <v/>
      </c>
    </row>
    <row r="20"/>
    <row r="21">
      <c r="A21" s="17" t="inlineStr">
        <is>
          <t>Puntos por responsable</t>
        </is>
      </c>
      <c r="B21" s="17" t="inlineStr">
        <is>
          <t>Puntos</t>
        </is>
      </c>
    </row>
    <row r="22">
      <c r="A22" s="26" t="inlineStr">
        <is>
          <t>Lucía</t>
        </is>
      </c>
      <c r="B22" s="27">
        <f>SUMIF('Plan de Sprints'!F2:F10,A22,'Plan de Sprints'!J2:J10)</f>
        <v/>
      </c>
    </row>
    <row r="23">
      <c r="A23" s="28" t="inlineStr">
        <is>
          <t>Martín</t>
        </is>
      </c>
      <c r="B23" s="29">
        <f>SUMIF('Plan de Sprints'!F2:F10,A23,'Plan de Sprints'!J2:J10)</f>
        <v/>
      </c>
    </row>
    <row r="24">
      <c r="A24" s="26" t="inlineStr">
        <is>
          <t>Sofía</t>
        </is>
      </c>
      <c r="B24" s="27">
        <f>SUMIF('Plan de Sprints'!F2:F10,A24,'Plan de Sprints'!J2:J10)</f>
        <v/>
      </c>
    </row>
    <row r="25">
      <c r="A25" s="28" t="inlineStr">
        <is>
          <t>Hugo</t>
        </is>
      </c>
      <c r="B25" s="29">
        <f>SUMIF('Plan de Sprints'!F2:F10,A25,'Plan de Sprints'!J2:J10)</f>
        <v/>
      </c>
    </row>
    <row r="26">
      <c r="A26" s="26" t="inlineStr">
        <is>
          <t>Marta</t>
        </is>
      </c>
      <c r="B26" s="27">
        <f>SUMIF('Plan de Sprints'!F2:F10,A26,'Plan de Sprints'!J2:J10)</f>
        <v/>
      </c>
    </row>
    <row r="27">
      <c r="A27" s="28" t="inlineStr">
        <is>
          <t>Pablo</t>
        </is>
      </c>
      <c r="B27" s="29">
        <f>SUMIF('Plan de Sprints'!F2:F10,A27,'Plan de Sprints'!J2:J10)</f>
        <v/>
      </c>
    </row>
    <row r="28">
      <c r="A28" s="26" t="inlineStr">
        <is>
          <t>Carmen</t>
        </is>
      </c>
      <c r="B28" s="27">
        <f>SUMIF('Plan de Sprints'!F2:F10,A28,'Plan de Sprints'!J2:J10)</f>
        <v/>
      </c>
    </row>
    <row r="29">
      <c r="A29" s="28" t="inlineStr">
        <is>
          <t>Javier</t>
        </is>
      </c>
      <c r="B29" s="29">
        <f>SUMIF('Plan de Sprints'!F2:F10,A29,'Plan de Sprints'!J2:J10)</f>
        <v/>
      </c>
    </row>
    <row r="30">
      <c r="A30" s="26" t="inlineStr">
        <is>
          <t>Laura</t>
        </is>
      </c>
      <c r="B30" s="27">
        <f>SUMIF('Plan de Sprints'!F2:F10,A30,'Plan de Sprints'!J2:J10)</f>
        <v/>
      </c>
    </row>
    <row r="31"/>
    <row r="32">
      <c r="A32" s="17" t="inlineStr">
        <is>
          <t>Burndown — Sprint 13</t>
        </is>
      </c>
      <c r="B32" s="17" t="inlineStr">
        <is>
          <t>Horas plan. restantes</t>
        </is>
      </c>
      <c r="C32" s="17" t="inlineStr">
        <is>
          <t>Horas reales restantes</t>
        </is>
      </c>
    </row>
    <row r="33">
      <c r="A33" s="30" t="n">
        <v>46188</v>
      </c>
      <c r="B33" s="27" t="n">
        <v>62</v>
      </c>
      <c r="C33" s="27" t="n">
        <v>62</v>
      </c>
    </row>
    <row r="34">
      <c r="A34" s="31" t="n">
        <v>46190</v>
      </c>
      <c r="B34" s="29" t="n">
        <v>50</v>
      </c>
      <c r="C34" s="29" t="n">
        <v>55</v>
      </c>
    </row>
    <row r="35">
      <c r="A35" s="30" t="n">
        <v>46192</v>
      </c>
      <c r="B35" s="27" t="n">
        <v>40</v>
      </c>
      <c r="C35" s="27" t="n">
        <v>45</v>
      </c>
    </row>
    <row r="36">
      <c r="A36" s="31" t="n">
        <v>46194</v>
      </c>
      <c r="B36" s="29" t="n">
        <v>28</v>
      </c>
      <c r="C36" s="29" t="n">
        <v>38</v>
      </c>
    </row>
    <row r="37">
      <c r="A37" s="30" t="n">
        <v>46196</v>
      </c>
      <c r="B37" s="27" t="n">
        <v>15</v>
      </c>
      <c r="C37" s="27" t="n">
        <v>25</v>
      </c>
    </row>
    <row r="38">
      <c r="A38" s="31" t="n">
        <v>46198</v>
      </c>
      <c r="B38" s="29" t="n">
        <v>0</v>
      </c>
      <c r="C38" s="29" t="n">
        <v>9</v>
      </c>
    </row>
  </sheetData>
  <mergeCells count="1">
    <mergeCell ref="A1:F1"/>
  </mergeCells>
  <conditionalFormatting sqref="B12">
    <cfRule type="cellIs" priority="1" operator="lessThan" dxfId="3">
      <formula>0</formula>
    </cfRule>
    <cfRule type="cellIs" priority="2" operator="greaterThan" dxfId="4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32" t="inlineStr">
        <is>
          <t>Guía de uso — Planificación de Sprints Ágiles</t>
        </is>
      </c>
    </row>
    <row r="2">
      <c r="A2" s="17" t="inlineStr">
        <is>
          <t>Sección</t>
        </is>
      </c>
      <c r="B2" s="17" t="inlineStr">
        <is>
          <t>Descripción</t>
        </is>
      </c>
    </row>
    <row r="3" ht="32" customHeight="1">
      <c r="A3" s="33" t="inlineStr">
        <is>
          <t>Añadir una tarea nueva</t>
        </is>
      </c>
      <c r="B3" s="3" t="inlineStr">
        <is>
          <t>En la hoja 'Plan de Sprints' añade una fila nueva al final con un ID único, el nombre del Sprint, la descripción de la Historia/Tarea, el Tipo, la Prioridad, el Responsable, la Ciudad y las fechas de inicio y fin.</t>
        </is>
      </c>
    </row>
    <row r="4" ht="32" customHeight="1">
      <c r="A4" s="34" t="inlineStr">
        <is>
          <t>Estados posibles</t>
        </is>
      </c>
      <c r="B4" s="11" t="inlineStr">
        <is>
          <t>Pendiente: no se ha empezado. En progreso: horas reales entre 0 y el total planificado. Hecha: % de avance igual al 100%. Bloqueada: marcar 'Sí' en la columna Bloqueada e indicar el Motivo.</t>
        </is>
      </c>
    </row>
    <row r="5" ht="32" customHeight="1">
      <c r="A5" s="33" t="inlineStr">
        <is>
          <t>Registrar horas reales</t>
        </is>
      </c>
      <c r="B5" s="3" t="inlineStr">
        <is>
          <t>Actualiza la columna 'Horas reales' (columna L) según el trabajo realizado cada día. El '% Avance' y el 'Estado' se recalculan automáticamente.</t>
        </is>
      </c>
    </row>
    <row r="6" ht="32" customHeight="1">
      <c r="A6" s="34" t="inlineStr">
        <is>
          <t>% Avance</t>
        </is>
      </c>
      <c r="B6" s="11" t="inlineStr">
        <is>
          <t>Se calcula con la fórmula =IFERROR(MIN(1,Horas reales/Horas planificadas),0), limitado al 100% para evitar valores superiores.</t>
        </is>
      </c>
    </row>
    <row r="7" ht="32" customHeight="1">
      <c r="A7" s="33" t="inlineStr">
        <is>
          <t>Bloqueos</t>
        </is>
      </c>
      <c r="B7" s="3" t="inlineStr">
        <is>
          <t>Marca 'Sí' en la columna Bloqueada cuando una tarea no pueda avanzar y describe el motivo en la columna correspondiente. El Estado cambiará automáticamente a 'Bloqueada'.</t>
        </is>
      </c>
    </row>
    <row r="8" ht="32" customHeight="1">
      <c r="A8" s="34" t="inlineStr">
        <is>
          <t>Interpretar el Dashboard</t>
        </is>
      </c>
      <c r="B8" s="11" t="inlineStr">
        <is>
          <t>El bloque de indicadores muestra el resumen global del sprint: tareas por estado, puntos comprometidos frente a completados, horas planificadas frente a reales y valor de negocio total.</t>
        </is>
      </c>
    </row>
    <row r="9" ht="32" customHeight="1">
      <c r="A9" s="33" t="inlineStr">
        <is>
          <t>Gráfico de barras</t>
        </is>
      </c>
      <c r="B9" s="3" t="inlineStr">
        <is>
          <t>Muestra el número de tareas en cada estado, útil para detectar cuellos de botella o exceso de tareas bloqueadas.</t>
        </is>
      </c>
    </row>
    <row r="10" ht="32" customHeight="1">
      <c r="A10" s="34" t="inlineStr">
        <is>
          <t>Gráfico circular</t>
        </is>
      </c>
      <c r="B10" s="11" t="inlineStr">
        <is>
          <t>Representa el reparto de puntos de historia por responsable, útil para valorar la carga de trabajo de cada persona del equipo.</t>
        </is>
      </c>
    </row>
    <row r="11" ht="32" customHeight="1">
      <c r="A11" s="33" t="inlineStr">
        <is>
          <t>Gráfico de burndown</t>
        </is>
      </c>
      <c r="B11" s="3" t="inlineStr">
        <is>
          <t>Compara la evolución de horas planificadas frente a horas reales restantes a lo largo del sprint, ayudando a anticipar desviaciones.</t>
        </is>
      </c>
    </row>
    <row r="12" ht="32" customHeight="1">
      <c r="A12" s="34" t="inlineStr">
        <is>
          <t>Recomendación de uso</t>
        </is>
      </c>
      <c r="B12" s="11" t="inlineStr">
        <is>
          <t>Ideal para equipos ágiles en pymes, autónomos o S.L. que gestionan sprints quincenales. Revisa el archivo a diario en la reunión de seguimiento (daily) y al cierre de sprint.</t>
        </is>
      </c>
    </row>
    <row r="13" ht="32" customHeight="1">
      <c r="A13" s="33" t="inlineStr">
        <is>
          <t>Fechas, prioridad y bloqueo</t>
        </is>
      </c>
      <c r="B13" s="3" t="inlineStr">
        <is>
          <t>Usa siempre el formato DD/MM/AAAA. La Prioridad ayuda a ordenar el backlog (Alta/Media/Baja). Revisa los bloqueos cada día para evitar retrasos en la entrega.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2026-07-11T18:11:40Z</dcterms:created>
  <dcterms:modified xmlns:dcterms="http://purl.org/dc/terms/" xmlns:xsi="http://www.w3.org/2001/XMLSchema-instance" xsi:type="dcterms:W3CDTF">2026-07-11T18:11:40Z</dcterms:modified>
</cp:coreProperties>
</file>