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ven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'Datos ventas'!$A$1:$N$101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yyyy"/>
    <numFmt numFmtId="165" formatCode="#.##0,00&quot; €&quot;"/>
    <numFmt numFmtId="166" formatCode="0,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  <font>
      <name val="Calibri"/>
      <b val="1"/>
      <color rgb="00FFFFFF"/>
      <sz val="16"/>
    </font>
    <font>
      <name val="Calibri"/>
      <b val="1"/>
      <color rgb="00C8102E"/>
      <sz val="12"/>
    </font>
    <font>
      <name val="Calibri"/>
      <b val="1"/>
      <color rgb="00FFFFFF"/>
      <sz val="10"/>
    </font>
    <font>
      <name val="Calibri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E0F2F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1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E293B"/>
        <sz val="10"/>
      </font>
      <fill>
        <patternFill patternType="solid">
          <fgColor rgb="00FBBF24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reales frente a previsión por comercial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'Datos ventas'!F1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'Datos ventas'!$C$2:$C$101</f>
            </numRef>
          </cat>
          <val>
            <numRef>
              <f>'Datos ventas'!$F$2:$F$101</f>
            </numRef>
          </val>
        </ser>
        <ser>
          <idx val="1"/>
          <order val="1"/>
          <tx>
            <strRef>
              <f>'Datos ventas'!J1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'Datos ventas'!$C$2:$C$101</f>
            </numRef>
          </cat>
          <val>
            <numRef>
              <f>'Datos ventas'!$J$2:$J$101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Comercial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mensual de ventas y previsión</a:t>
            </a:r>
          </a:p>
        </rich>
      </tx>
    </title>
    <plotArea>
      <lineChart>
        <grouping val="standard"/>
        <ser>
          <idx val="0"/>
          <order val="0"/>
          <tx>
            <strRef>
              <f>'Datos ventas'!F1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'Datos ventas'!$B$2:$B$101</f>
            </numRef>
          </cat>
          <val>
            <numRef>
              <f>'Datos ventas'!$F$2:$F$101</f>
            </numRef>
          </val>
        </ser>
        <ser>
          <idx val="1"/>
          <order val="1"/>
          <tx>
            <strRef>
              <f>'Datos ventas'!J1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'Datos ventas'!$B$2:$B$101</f>
            </numRef>
          </cat>
          <val>
            <numRef>
              <f>'Datos ventas'!$J$2:$J$101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comerciales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'Resumen'!O4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'Resumen'!$N$5:$N$7</f>
            </numRef>
          </cat>
          <val>
            <numRef>
              <f>'Resumen'!$O$5:$O$7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24</col>
      <colOff>0</colOff>
      <row>10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2" customWidth="1" min="3" max="3"/>
    <col width="16" customWidth="1" min="4" max="4"/>
    <col width="14" customWidth="1" min="5" max="5"/>
    <col width="18" customWidth="1" min="6" max="6"/>
    <col width="23" customWidth="1" min="7" max="7"/>
    <col width="18" customWidth="1" min="8" max="8"/>
    <col width="22" customWidth="1" min="9" max="9"/>
    <col width="24" customWidth="1" min="10" max="10"/>
    <col width="20" customWidth="1" min="11" max="11"/>
    <col width="18" customWidth="1" min="12" max="12"/>
    <col width="22" customWidth="1" min="13" max="13"/>
    <col width="22" customWidth="1" min="14" max="14"/>
  </cols>
  <sheetData>
    <row r="1" ht="30" customHeight="1">
      <c r="A1" s="1" t="inlineStr">
        <is>
          <t>ID</t>
        </is>
      </c>
      <c r="B1" s="1" t="inlineStr">
        <is>
          <t>Mes</t>
        </is>
      </c>
      <c r="C1" s="1" t="inlineStr">
        <is>
          <t>Comercial</t>
        </is>
      </c>
      <c r="D1" s="1" t="inlineStr">
        <is>
          <t>Ciudad</t>
        </is>
      </c>
      <c r="E1" s="1" t="inlineStr">
        <is>
          <t>Zona</t>
        </is>
      </c>
      <c r="F1" s="1" t="inlineStr">
        <is>
          <t>Ventas reales (€)</t>
        </is>
      </c>
      <c r="G1" s="1" t="inlineStr">
        <is>
          <t>Oportunidades abiertas</t>
        </is>
      </c>
      <c r="H1" s="1" t="inlineStr">
        <is>
          <t>Ticket medio (€)</t>
        </is>
      </c>
      <c r="I1" s="1" t="inlineStr">
        <is>
          <t>Probabilidad media (%)</t>
        </is>
      </c>
      <c r="J1" s="1" t="inlineStr">
        <is>
          <t>Previsión ponderada (€)</t>
        </is>
      </c>
      <c r="K1" s="1" t="inlineStr">
        <is>
          <t>Objetivo mensual (€)</t>
        </is>
      </c>
      <c r="L1" s="1" t="inlineStr">
        <is>
          <t>Cumplimiento (%)</t>
        </is>
      </c>
      <c r="M1" s="1" t="inlineStr">
        <is>
          <t>Estado</t>
        </is>
      </c>
      <c r="N1" s="1" t="inlineStr">
        <is>
          <t>Comisión estimada (€)</t>
        </is>
      </c>
    </row>
    <row r="2">
      <c r="A2" s="2" t="inlineStr">
        <is>
          <t>V-2026-001</t>
        </is>
      </c>
      <c r="B2" s="25" t="n">
        <v>46023</v>
      </c>
      <c r="C2" s="2" t="inlineStr">
        <is>
          <t>Lucía Gómez</t>
        </is>
      </c>
      <c r="D2" s="2" t="inlineStr">
        <is>
          <t>Madrid</t>
        </is>
      </c>
      <c r="E2" s="2" t="inlineStr">
        <is>
          <t>Centro</t>
        </is>
      </c>
      <c r="F2" s="26" t="n">
        <v>18500</v>
      </c>
      <c r="G2" s="5" t="n">
        <v>14</v>
      </c>
      <c r="H2" s="26" t="n">
        <v>1600</v>
      </c>
      <c r="I2" s="27" t="n">
        <v>0.55</v>
      </c>
      <c r="J2" s="28">
        <f>IF(A2="","",F2+(G2*H2*I2))</f>
        <v/>
      </c>
      <c r="K2" s="28">
        <f>IF(C2="","",IFERROR(VLOOKUP(C2,'Resumen'!$J$5:$L$14,2,FALSE),0))</f>
        <v/>
      </c>
      <c r="L2" s="29">
        <f>IF(A2="","",IFERROR(J2/K2,0))</f>
        <v/>
      </c>
      <c r="M2" s="9">
        <f>IF(A2="","",IF(L2&gt;=1,"Objetivo alcanzado",IF(L2&gt;=0.8,"En seguimiento","Riesgo")))</f>
        <v/>
      </c>
      <c r="N2" s="28">
        <f>IF(C2="","",IFERROR(J2*VLOOKUP(C2,'Resumen'!$J$5:$L$14,3,FALSE),0))</f>
        <v/>
      </c>
    </row>
    <row r="3">
      <c r="A3" s="10" t="inlineStr">
        <is>
          <t>V-2026-002</t>
        </is>
      </c>
      <c r="B3" s="30" t="n">
        <v>46054</v>
      </c>
      <c r="C3" s="10" t="inlineStr">
        <is>
          <t>Martín Navarro</t>
        </is>
      </c>
      <c r="D3" s="10" t="inlineStr">
        <is>
          <t>Barcelona</t>
        </is>
      </c>
      <c r="E3" s="10" t="inlineStr">
        <is>
          <t>Noreste</t>
        </is>
      </c>
      <c r="F3" s="26" t="n">
        <v>24000</v>
      </c>
      <c r="G3" s="5" t="n">
        <v>22</v>
      </c>
      <c r="H3" s="26" t="n">
        <v>1800</v>
      </c>
      <c r="I3" s="27" t="n">
        <v>0.45</v>
      </c>
      <c r="J3" s="31">
        <f>IF(A3="","",F3+(G3*H3*I3))</f>
        <v/>
      </c>
      <c r="K3" s="31">
        <f>IF(C3="","",IFERROR(VLOOKUP(C3,'Resumen'!$J$5:$L$14,2,FALSE),0))</f>
        <v/>
      </c>
      <c r="L3" s="32">
        <f>IF(A3="","",IFERROR(J3/K3,0))</f>
        <v/>
      </c>
      <c r="M3" s="14">
        <f>IF(A3="","",IF(L3&gt;=1,"Objetivo alcanzado",IF(L3&gt;=0.8,"En seguimiento","Riesgo")))</f>
        <v/>
      </c>
      <c r="N3" s="31">
        <f>IF(C3="","",IFERROR(J3*VLOOKUP(C3,'Resumen'!$J$5:$L$14,3,FALSE),0))</f>
        <v/>
      </c>
    </row>
    <row r="4">
      <c r="A4" s="2" t="inlineStr">
        <is>
          <t>V-2026-003</t>
        </is>
      </c>
      <c r="B4" s="25" t="n">
        <v>46082</v>
      </c>
      <c r="C4" s="2" t="inlineStr">
        <is>
          <t>Sofía Romero</t>
        </is>
      </c>
      <c r="D4" s="2" t="inlineStr">
        <is>
          <t>Valencia</t>
        </is>
      </c>
      <c r="E4" s="2" t="inlineStr">
        <is>
          <t>Levante</t>
        </is>
      </c>
      <c r="F4" s="26" t="n">
        <v>15000</v>
      </c>
      <c r="G4" s="5" t="n">
        <v>12</v>
      </c>
      <c r="H4" s="26" t="n">
        <v>1400</v>
      </c>
      <c r="I4" s="27" t="n">
        <v>0.5</v>
      </c>
      <c r="J4" s="28">
        <f>IF(A4="","",F4+(G4*H4*I4))</f>
        <v/>
      </c>
      <c r="K4" s="28">
        <f>IF(C4="","",IFERROR(VLOOKUP(C4,'Resumen'!$J$5:$L$14,2,FALSE),0))</f>
        <v/>
      </c>
      <c r="L4" s="29">
        <f>IF(A4="","",IFERROR(J4/K4,0))</f>
        <v/>
      </c>
      <c r="M4" s="9">
        <f>IF(A4="","",IF(L4&gt;=1,"Objetivo alcanzado",IF(L4&gt;=0.8,"En seguimiento","Riesgo")))</f>
        <v/>
      </c>
      <c r="N4" s="28">
        <f>IF(C4="","",IFERROR(J4*VLOOKUP(C4,'Resumen'!$J$5:$L$14,3,FALSE),0))</f>
        <v/>
      </c>
    </row>
    <row r="5">
      <c r="A5" s="10" t="inlineStr">
        <is>
          <t>V-2026-004</t>
        </is>
      </c>
      <c r="B5" s="30" t="n">
        <v>46113</v>
      </c>
      <c r="C5" s="10" t="inlineStr">
        <is>
          <t>Hugo Martín</t>
        </is>
      </c>
      <c r="D5" s="10" t="inlineStr">
        <is>
          <t>Sevilla</t>
        </is>
      </c>
      <c r="E5" s="10" t="inlineStr">
        <is>
          <t>Sur</t>
        </is>
      </c>
      <c r="F5" s="26" t="n">
        <v>10500</v>
      </c>
      <c r="G5" s="5" t="n">
        <v>18</v>
      </c>
      <c r="H5" s="26" t="n">
        <v>1200</v>
      </c>
      <c r="I5" s="27" t="n">
        <v>0.4</v>
      </c>
      <c r="J5" s="31">
        <f>IF(A5="","",F5+(G5*H5*I5))</f>
        <v/>
      </c>
      <c r="K5" s="31">
        <f>IF(C5="","",IFERROR(VLOOKUP(C5,'Resumen'!$J$5:$L$14,2,FALSE),0))</f>
        <v/>
      </c>
      <c r="L5" s="32">
        <f>IF(A5="","",IFERROR(J5/K5,0))</f>
        <v/>
      </c>
      <c r="M5" s="14">
        <f>IF(A5="","",IF(L5&gt;=1,"Objetivo alcanzado",IF(L5&gt;=0.8,"En seguimiento","Riesgo")))</f>
        <v/>
      </c>
      <c r="N5" s="31">
        <f>IF(C5="","",IFERROR(J5*VLOOKUP(C5,'Resumen'!$J$5:$L$14,3,FALSE),0))</f>
        <v/>
      </c>
    </row>
    <row r="6">
      <c r="A6" s="2" t="inlineStr">
        <is>
          <t>V-2026-005</t>
        </is>
      </c>
      <c r="B6" s="25" t="n">
        <v>46143</v>
      </c>
      <c r="C6" s="2" t="inlineStr">
        <is>
          <t>Marta Sánchez</t>
        </is>
      </c>
      <c r="D6" s="2" t="inlineStr">
        <is>
          <t>Zaragoza</t>
        </is>
      </c>
      <c r="E6" s="2" t="inlineStr">
        <is>
          <t>Norte</t>
        </is>
      </c>
      <c r="F6" s="26" t="n">
        <v>22000</v>
      </c>
      <c r="G6" s="5" t="n">
        <v>10</v>
      </c>
      <c r="H6" s="26" t="n">
        <v>2100</v>
      </c>
      <c r="I6" s="27" t="n">
        <v>0.6</v>
      </c>
      <c r="J6" s="28">
        <f>IF(A6="","",F6+(G6*H6*I6))</f>
        <v/>
      </c>
      <c r="K6" s="28">
        <f>IF(C6="","",IFERROR(VLOOKUP(C6,'Resumen'!$J$5:$L$14,2,FALSE),0))</f>
        <v/>
      </c>
      <c r="L6" s="29">
        <f>IF(A6="","",IFERROR(J6/K6,0))</f>
        <v/>
      </c>
      <c r="M6" s="9">
        <f>IF(A6="","",IF(L6&gt;=1,"Objetivo alcanzado",IF(L6&gt;=0.8,"En seguimiento","Riesgo")))</f>
        <v/>
      </c>
      <c r="N6" s="28">
        <f>IF(C6="","",IFERROR(J6*VLOOKUP(C6,'Resumen'!$J$5:$L$14,3,FALSE),0))</f>
        <v/>
      </c>
    </row>
    <row r="7">
      <c r="A7" s="10" t="inlineStr">
        <is>
          <t>V-2026-006</t>
        </is>
      </c>
      <c r="B7" s="30" t="n">
        <v>46174</v>
      </c>
      <c r="C7" s="10" t="inlineStr">
        <is>
          <t>Pablo Ortega</t>
        </is>
      </c>
      <c r="D7" s="10" t="inlineStr">
        <is>
          <t>Málaga</t>
        </is>
      </c>
      <c r="E7" s="10" t="inlineStr">
        <is>
          <t>Sur</t>
        </is>
      </c>
      <c r="F7" s="26" t="n">
        <v>17000</v>
      </c>
      <c r="G7" s="5" t="n">
        <v>28</v>
      </c>
      <c r="H7" s="26" t="n">
        <v>1000</v>
      </c>
      <c r="I7" s="27" t="n">
        <v>0.35</v>
      </c>
      <c r="J7" s="31">
        <f>IF(A7="","",F7+(G7*H7*I7))</f>
        <v/>
      </c>
      <c r="K7" s="31">
        <f>IF(C7="","",IFERROR(VLOOKUP(C7,'Resumen'!$J$5:$L$14,2,FALSE),0))</f>
        <v/>
      </c>
      <c r="L7" s="32">
        <f>IF(A7="","",IFERROR(J7/K7,0))</f>
        <v/>
      </c>
      <c r="M7" s="14">
        <f>IF(A7="","",IF(L7&gt;=1,"Objetivo alcanzado",IF(L7&gt;=0.8,"En seguimiento","Riesgo")))</f>
        <v/>
      </c>
      <c r="N7" s="31">
        <f>IF(C7="","",IFERROR(J7*VLOOKUP(C7,'Resumen'!$J$5:$L$14,3,FALSE),0))</f>
        <v/>
      </c>
    </row>
    <row r="8">
      <c r="A8" s="2" t="inlineStr">
        <is>
          <t>V-2026-007</t>
        </is>
      </c>
      <c r="B8" s="25" t="n">
        <v>46204</v>
      </c>
      <c r="C8" s="2" t="inlineStr">
        <is>
          <t>Carmen Ruiz</t>
        </is>
      </c>
      <c r="D8" s="2" t="inlineStr">
        <is>
          <t>Bilbao</t>
        </is>
      </c>
      <c r="E8" s="2" t="inlineStr">
        <is>
          <t>Norte</t>
        </is>
      </c>
      <c r="F8" s="26" t="n">
        <v>32000</v>
      </c>
      <c r="G8" s="5" t="n">
        <v>8</v>
      </c>
      <c r="H8" s="26" t="n">
        <v>2400</v>
      </c>
      <c r="I8" s="27" t="n">
        <v>0.75</v>
      </c>
      <c r="J8" s="28">
        <f>IF(A8="","",F8+(G8*H8*I8))</f>
        <v/>
      </c>
      <c r="K8" s="28">
        <f>IF(C8="","",IFERROR(VLOOKUP(C8,'Resumen'!$J$5:$L$14,2,FALSE),0))</f>
        <v/>
      </c>
      <c r="L8" s="29">
        <f>IF(A8="","",IFERROR(J8/K8,0))</f>
        <v/>
      </c>
      <c r="M8" s="9">
        <f>IF(A8="","",IF(L8&gt;=1,"Objetivo alcanzado",IF(L8&gt;=0.8,"En seguimiento","Riesgo")))</f>
        <v/>
      </c>
      <c r="N8" s="28">
        <f>IF(C8="","",IFERROR(J8*VLOOKUP(C8,'Resumen'!$J$5:$L$14,3,FALSE),0))</f>
        <v/>
      </c>
    </row>
    <row r="9">
      <c r="A9" s="10" t="inlineStr">
        <is>
          <t>V-2026-008</t>
        </is>
      </c>
      <c r="B9" s="30" t="n">
        <v>46235</v>
      </c>
      <c r="C9" s="10" t="inlineStr">
        <is>
          <t>Javier Molina</t>
        </is>
      </c>
      <c r="D9" s="10" t="inlineStr">
        <is>
          <t>Murcia</t>
        </is>
      </c>
      <c r="E9" s="10" t="inlineStr">
        <is>
          <t>Levante</t>
        </is>
      </c>
      <c r="F9" s="26" t="n">
        <v>8500</v>
      </c>
      <c r="G9" s="5" t="n">
        <v>20</v>
      </c>
      <c r="H9" s="26" t="n">
        <v>900</v>
      </c>
      <c r="I9" s="27" t="n">
        <v>0.3</v>
      </c>
      <c r="J9" s="31">
        <f>IF(A9="","",F9+(G9*H9*I9))</f>
        <v/>
      </c>
      <c r="K9" s="31">
        <f>IF(C9="","",IFERROR(VLOOKUP(C9,'Resumen'!$J$5:$L$14,2,FALSE),0))</f>
        <v/>
      </c>
      <c r="L9" s="32">
        <f>IF(A9="","",IFERROR(J9/K9,0))</f>
        <v/>
      </c>
      <c r="M9" s="14">
        <f>IF(A9="","",IF(L9&gt;=1,"Objetivo alcanzado",IF(L9&gt;=0.8,"En seguimiento","Riesgo")))</f>
        <v/>
      </c>
      <c r="N9" s="31">
        <f>IF(C9="","",IFERROR(J9*VLOOKUP(C9,'Resumen'!$J$5:$L$14,3,FALSE),0))</f>
        <v/>
      </c>
    </row>
    <row r="10">
      <c r="A10" s="2" t="inlineStr">
        <is>
          <t>V-2026-009</t>
        </is>
      </c>
      <c r="B10" s="25" t="n">
        <v>46266</v>
      </c>
      <c r="C10" s="2" t="inlineStr">
        <is>
          <t>Laura Castro</t>
        </is>
      </c>
      <c r="D10" s="2" t="inlineStr">
        <is>
          <t>Alicante</t>
        </is>
      </c>
      <c r="E10" s="2" t="inlineStr">
        <is>
          <t>Levante</t>
        </is>
      </c>
      <c r="F10" s="26" t="n">
        <v>19500</v>
      </c>
      <c r="G10" s="5" t="n">
        <v>15</v>
      </c>
      <c r="H10" s="26" t="n">
        <v>1500</v>
      </c>
      <c r="I10" s="27" t="n">
        <v>0.5</v>
      </c>
      <c r="J10" s="28">
        <f>IF(A10="","",F10+(G10*H10*I10))</f>
        <v/>
      </c>
      <c r="K10" s="28">
        <f>IF(C10="","",IFERROR(VLOOKUP(C10,'Resumen'!$J$5:$L$14,2,FALSE),0))</f>
        <v/>
      </c>
      <c r="L10" s="29">
        <f>IF(A10="","",IFERROR(J10/K10,0))</f>
        <v/>
      </c>
      <c r="M10" s="9">
        <f>IF(A10="","",IF(L10&gt;=1,"Objetivo alcanzado",IF(L10&gt;=0.8,"En seguimiento","Riesgo")))</f>
        <v/>
      </c>
      <c r="N10" s="28">
        <f>IF(C10="","",IFERROR(J10*VLOOKUP(C10,'Resumen'!$J$5:$L$14,3,FALSE),0))</f>
        <v/>
      </c>
    </row>
    <row r="11">
      <c r="A11" s="10" t="inlineStr">
        <is>
          <t>V-2026-010</t>
        </is>
      </c>
      <c r="B11" s="30" t="n">
        <v>46296</v>
      </c>
      <c r="C11" s="10" t="inlineStr">
        <is>
          <t>Álvaro Pérez</t>
        </is>
      </c>
      <c r="D11" s="10" t="inlineStr">
        <is>
          <t>Granada</t>
        </is>
      </c>
      <c r="E11" s="10" t="inlineStr">
        <is>
          <t>Sur</t>
        </is>
      </c>
      <c r="F11" s="26" t="n">
        <v>13000</v>
      </c>
      <c r="G11" s="5" t="n">
        <v>16</v>
      </c>
      <c r="H11" s="26" t="n">
        <v>1100</v>
      </c>
      <c r="I11" s="27" t="n">
        <v>0.35</v>
      </c>
      <c r="J11" s="31">
        <f>IF(A11="","",F11+(G11*H11*I11))</f>
        <v/>
      </c>
      <c r="K11" s="31">
        <f>IF(C11="","",IFERROR(VLOOKUP(C11,'Resumen'!$J$5:$L$14,2,FALSE),0))</f>
        <v/>
      </c>
      <c r="L11" s="32">
        <f>IF(A11="","",IFERROR(J11/K11,0))</f>
        <v/>
      </c>
      <c r="M11" s="14">
        <f>IF(A11="","",IF(L11&gt;=1,"Objetivo alcanzado",IF(L11&gt;=0.8,"En seguimiento","Riesgo")))</f>
        <v/>
      </c>
      <c r="N11" s="31">
        <f>IF(C11="","",IFERROR(J11*VLOOKUP(C11,'Resumen'!$J$5:$L$14,3,FALSE),0))</f>
        <v/>
      </c>
    </row>
    <row r="12">
      <c r="A12" s="2" t="n"/>
      <c r="B12" s="25" t="n"/>
      <c r="C12" s="2" t="n"/>
      <c r="D12" s="2" t="n"/>
      <c r="E12" s="2" t="n"/>
      <c r="F12" s="26" t="n"/>
      <c r="G12" s="5" t="n"/>
      <c r="H12" s="26" t="n"/>
      <c r="I12" s="27" t="n"/>
      <c r="J12" s="28">
        <f>IF(A12="","",F12+(G12*H12*I12))</f>
        <v/>
      </c>
      <c r="K12" s="28">
        <f>IF(C12="","",IFERROR(VLOOKUP(C12,'Resumen'!$J$5:$L$14,2,FALSE),0))</f>
        <v/>
      </c>
      <c r="L12" s="29">
        <f>IF(A12="","",IFERROR(J12/K12,0))</f>
        <v/>
      </c>
      <c r="M12" s="9">
        <f>IF(A12="","",IF(L12&gt;=1,"Objetivo alcanzado",IF(L12&gt;=0.8,"En seguimiento","Riesgo")))</f>
        <v/>
      </c>
      <c r="N12" s="28">
        <f>IF(C12="","",IFERROR(J12*VLOOKUP(C12,'Resumen'!$J$5:$L$14,3,FALSE),0))</f>
        <v/>
      </c>
    </row>
    <row r="13">
      <c r="A13" s="10" t="n"/>
      <c r="B13" s="30" t="n"/>
      <c r="C13" s="10" t="n"/>
      <c r="D13" s="10" t="n"/>
      <c r="E13" s="10" t="n"/>
      <c r="F13" s="26" t="n"/>
      <c r="G13" s="5" t="n"/>
      <c r="H13" s="26" t="n"/>
      <c r="I13" s="27" t="n"/>
      <c r="J13" s="31">
        <f>IF(A13="","",F13+(G13*H13*I13))</f>
        <v/>
      </c>
      <c r="K13" s="31">
        <f>IF(C13="","",IFERROR(VLOOKUP(C13,'Resumen'!$J$5:$L$14,2,FALSE),0))</f>
        <v/>
      </c>
      <c r="L13" s="32">
        <f>IF(A13="","",IFERROR(J13/K13,0))</f>
        <v/>
      </c>
      <c r="M13" s="14">
        <f>IF(A13="","",IF(L13&gt;=1,"Objetivo alcanzado",IF(L13&gt;=0.8,"En seguimiento","Riesgo")))</f>
        <v/>
      </c>
      <c r="N13" s="31">
        <f>IF(C13="","",IFERROR(J13*VLOOKUP(C13,'Resumen'!$J$5:$L$14,3,FALSE),0))</f>
        <v/>
      </c>
    </row>
    <row r="14">
      <c r="A14" s="2" t="n"/>
      <c r="B14" s="25" t="n"/>
      <c r="C14" s="2" t="n"/>
      <c r="D14" s="2" t="n"/>
      <c r="E14" s="2" t="n"/>
      <c r="F14" s="26" t="n"/>
      <c r="G14" s="5" t="n"/>
      <c r="H14" s="26" t="n"/>
      <c r="I14" s="27" t="n"/>
      <c r="J14" s="28">
        <f>IF(A14="","",F14+(G14*H14*I14))</f>
        <v/>
      </c>
      <c r="K14" s="28">
        <f>IF(C14="","",IFERROR(VLOOKUP(C14,'Resumen'!$J$5:$L$14,2,FALSE),0))</f>
        <v/>
      </c>
      <c r="L14" s="29">
        <f>IF(A14="","",IFERROR(J14/K14,0))</f>
        <v/>
      </c>
      <c r="M14" s="9">
        <f>IF(A14="","",IF(L14&gt;=1,"Objetivo alcanzado",IF(L14&gt;=0.8,"En seguimiento","Riesgo")))</f>
        <v/>
      </c>
      <c r="N14" s="28">
        <f>IF(C14="","",IFERROR(J14*VLOOKUP(C14,'Resumen'!$J$5:$L$14,3,FALSE),0))</f>
        <v/>
      </c>
    </row>
    <row r="15">
      <c r="A15" s="10" t="n"/>
      <c r="B15" s="30" t="n"/>
      <c r="C15" s="10" t="n"/>
      <c r="D15" s="10" t="n"/>
      <c r="E15" s="10" t="n"/>
      <c r="F15" s="26" t="n"/>
      <c r="G15" s="5" t="n"/>
      <c r="H15" s="26" t="n"/>
      <c r="I15" s="27" t="n"/>
      <c r="J15" s="31">
        <f>IF(A15="","",F15+(G15*H15*I15))</f>
        <v/>
      </c>
      <c r="K15" s="31">
        <f>IF(C15="","",IFERROR(VLOOKUP(C15,'Resumen'!$J$5:$L$14,2,FALSE),0))</f>
        <v/>
      </c>
      <c r="L15" s="32">
        <f>IF(A15="","",IFERROR(J15/K15,0))</f>
        <v/>
      </c>
      <c r="M15" s="14">
        <f>IF(A15="","",IF(L15&gt;=1,"Objetivo alcanzado",IF(L15&gt;=0.8,"En seguimiento","Riesgo")))</f>
        <v/>
      </c>
      <c r="N15" s="31">
        <f>IF(C15="","",IFERROR(J15*VLOOKUP(C15,'Resumen'!$J$5:$L$14,3,FALSE),0))</f>
        <v/>
      </c>
    </row>
    <row r="16">
      <c r="A16" s="2" t="n"/>
      <c r="B16" s="25" t="n"/>
      <c r="C16" s="2" t="n"/>
      <c r="D16" s="2" t="n"/>
      <c r="E16" s="2" t="n"/>
      <c r="F16" s="26" t="n"/>
      <c r="G16" s="5" t="n"/>
      <c r="H16" s="26" t="n"/>
      <c r="I16" s="27" t="n"/>
      <c r="J16" s="28">
        <f>IF(A16="","",F16+(G16*H16*I16))</f>
        <v/>
      </c>
      <c r="K16" s="28">
        <f>IF(C16="","",IFERROR(VLOOKUP(C16,'Resumen'!$J$5:$L$14,2,FALSE),0))</f>
        <v/>
      </c>
      <c r="L16" s="29">
        <f>IF(A16="","",IFERROR(J16/K16,0))</f>
        <v/>
      </c>
      <c r="M16" s="9">
        <f>IF(A16="","",IF(L16&gt;=1,"Objetivo alcanzado",IF(L16&gt;=0.8,"En seguimiento","Riesgo")))</f>
        <v/>
      </c>
      <c r="N16" s="28">
        <f>IF(C16="","",IFERROR(J16*VLOOKUP(C16,'Resumen'!$J$5:$L$14,3,FALSE),0))</f>
        <v/>
      </c>
    </row>
    <row r="17">
      <c r="A17" s="10" t="n"/>
      <c r="B17" s="30" t="n"/>
      <c r="C17" s="10" t="n"/>
      <c r="D17" s="10" t="n"/>
      <c r="E17" s="10" t="n"/>
      <c r="F17" s="26" t="n"/>
      <c r="G17" s="5" t="n"/>
      <c r="H17" s="26" t="n"/>
      <c r="I17" s="27" t="n"/>
      <c r="J17" s="31">
        <f>IF(A17="","",F17+(G17*H17*I17))</f>
        <v/>
      </c>
      <c r="K17" s="31">
        <f>IF(C17="","",IFERROR(VLOOKUP(C17,'Resumen'!$J$5:$L$14,2,FALSE),0))</f>
        <v/>
      </c>
      <c r="L17" s="32">
        <f>IF(A17="","",IFERROR(J17/K17,0))</f>
        <v/>
      </c>
      <c r="M17" s="14">
        <f>IF(A17="","",IF(L17&gt;=1,"Objetivo alcanzado",IF(L17&gt;=0.8,"En seguimiento","Riesgo")))</f>
        <v/>
      </c>
      <c r="N17" s="31">
        <f>IF(C17="","",IFERROR(J17*VLOOKUP(C17,'Resumen'!$J$5:$L$14,3,FALSE),0))</f>
        <v/>
      </c>
    </row>
    <row r="18">
      <c r="A18" s="2" t="n"/>
      <c r="B18" s="25" t="n"/>
      <c r="C18" s="2" t="n"/>
      <c r="D18" s="2" t="n"/>
      <c r="E18" s="2" t="n"/>
      <c r="F18" s="26" t="n"/>
      <c r="G18" s="5" t="n"/>
      <c r="H18" s="26" t="n"/>
      <c r="I18" s="27" t="n"/>
      <c r="J18" s="28">
        <f>IF(A18="","",F18+(G18*H18*I18))</f>
        <v/>
      </c>
      <c r="K18" s="28">
        <f>IF(C18="","",IFERROR(VLOOKUP(C18,'Resumen'!$J$5:$L$14,2,FALSE),0))</f>
        <v/>
      </c>
      <c r="L18" s="29">
        <f>IF(A18="","",IFERROR(J18/K18,0))</f>
        <v/>
      </c>
      <c r="M18" s="9">
        <f>IF(A18="","",IF(L18&gt;=1,"Objetivo alcanzado",IF(L18&gt;=0.8,"En seguimiento","Riesgo")))</f>
        <v/>
      </c>
      <c r="N18" s="28">
        <f>IF(C18="","",IFERROR(J18*VLOOKUP(C18,'Resumen'!$J$5:$L$14,3,FALSE),0))</f>
        <v/>
      </c>
    </row>
    <row r="19">
      <c r="A19" s="10" t="n"/>
      <c r="B19" s="30" t="n"/>
      <c r="C19" s="10" t="n"/>
      <c r="D19" s="10" t="n"/>
      <c r="E19" s="10" t="n"/>
      <c r="F19" s="26" t="n"/>
      <c r="G19" s="5" t="n"/>
      <c r="H19" s="26" t="n"/>
      <c r="I19" s="27" t="n"/>
      <c r="J19" s="31">
        <f>IF(A19="","",F19+(G19*H19*I19))</f>
        <v/>
      </c>
      <c r="K19" s="31">
        <f>IF(C19="","",IFERROR(VLOOKUP(C19,'Resumen'!$J$5:$L$14,2,FALSE),0))</f>
        <v/>
      </c>
      <c r="L19" s="32">
        <f>IF(A19="","",IFERROR(J19/K19,0))</f>
        <v/>
      </c>
      <c r="M19" s="14">
        <f>IF(A19="","",IF(L19&gt;=1,"Objetivo alcanzado",IF(L19&gt;=0.8,"En seguimiento","Riesgo")))</f>
        <v/>
      </c>
      <c r="N19" s="31">
        <f>IF(C19="","",IFERROR(J19*VLOOKUP(C19,'Resumen'!$J$5:$L$14,3,FALSE),0))</f>
        <v/>
      </c>
    </row>
    <row r="20">
      <c r="A20" s="2" t="n"/>
      <c r="B20" s="25" t="n"/>
      <c r="C20" s="2" t="n"/>
      <c r="D20" s="2" t="n"/>
      <c r="E20" s="2" t="n"/>
      <c r="F20" s="26" t="n"/>
      <c r="G20" s="5" t="n"/>
      <c r="H20" s="26" t="n"/>
      <c r="I20" s="27" t="n"/>
      <c r="J20" s="28">
        <f>IF(A20="","",F20+(G20*H20*I20))</f>
        <v/>
      </c>
      <c r="K20" s="28">
        <f>IF(C20="","",IFERROR(VLOOKUP(C20,'Resumen'!$J$5:$L$14,2,FALSE),0))</f>
        <v/>
      </c>
      <c r="L20" s="29">
        <f>IF(A20="","",IFERROR(J20/K20,0))</f>
        <v/>
      </c>
      <c r="M20" s="9">
        <f>IF(A20="","",IF(L20&gt;=1,"Objetivo alcanzado",IF(L20&gt;=0.8,"En seguimiento","Riesgo")))</f>
        <v/>
      </c>
      <c r="N20" s="28">
        <f>IF(C20="","",IFERROR(J20*VLOOKUP(C20,'Resumen'!$J$5:$L$14,3,FALSE),0))</f>
        <v/>
      </c>
    </row>
    <row r="21">
      <c r="A21" s="10" t="n"/>
      <c r="B21" s="30" t="n"/>
      <c r="C21" s="10" t="n"/>
      <c r="D21" s="10" t="n"/>
      <c r="E21" s="10" t="n"/>
      <c r="F21" s="26" t="n"/>
      <c r="G21" s="5" t="n"/>
      <c r="H21" s="26" t="n"/>
      <c r="I21" s="27" t="n"/>
      <c r="J21" s="31">
        <f>IF(A21="","",F21+(G21*H21*I21))</f>
        <v/>
      </c>
      <c r="K21" s="31">
        <f>IF(C21="","",IFERROR(VLOOKUP(C21,'Resumen'!$J$5:$L$14,2,FALSE),0))</f>
        <v/>
      </c>
      <c r="L21" s="32">
        <f>IF(A21="","",IFERROR(J21/K21,0))</f>
        <v/>
      </c>
      <c r="M21" s="14">
        <f>IF(A21="","",IF(L21&gt;=1,"Objetivo alcanzado",IF(L21&gt;=0.8,"En seguimiento","Riesgo")))</f>
        <v/>
      </c>
      <c r="N21" s="31">
        <f>IF(C21="","",IFERROR(J21*VLOOKUP(C21,'Resumen'!$J$5:$L$14,3,FALSE),0))</f>
        <v/>
      </c>
    </row>
    <row r="22">
      <c r="A22" s="2" t="n"/>
      <c r="B22" s="25" t="n"/>
      <c r="C22" s="2" t="n"/>
      <c r="D22" s="2" t="n"/>
      <c r="E22" s="2" t="n"/>
      <c r="F22" s="26" t="n"/>
      <c r="G22" s="5" t="n"/>
      <c r="H22" s="26" t="n"/>
      <c r="I22" s="27" t="n"/>
      <c r="J22" s="28">
        <f>IF(A22="","",F22+(G22*H22*I22))</f>
        <v/>
      </c>
      <c r="K22" s="28">
        <f>IF(C22="","",IFERROR(VLOOKUP(C22,'Resumen'!$J$5:$L$14,2,FALSE),0))</f>
        <v/>
      </c>
      <c r="L22" s="29">
        <f>IF(A22="","",IFERROR(J22/K22,0))</f>
        <v/>
      </c>
      <c r="M22" s="9">
        <f>IF(A22="","",IF(L22&gt;=1,"Objetivo alcanzado",IF(L22&gt;=0.8,"En seguimiento","Riesgo")))</f>
        <v/>
      </c>
      <c r="N22" s="28">
        <f>IF(C22="","",IFERROR(J22*VLOOKUP(C22,'Resumen'!$J$5:$L$14,3,FALSE),0))</f>
        <v/>
      </c>
    </row>
    <row r="23">
      <c r="A23" s="10" t="n"/>
      <c r="B23" s="30" t="n"/>
      <c r="C23" s="10" t="n"/>
      <c r="D23" s="10" t="n"/>
      <c r="E23" s="10" t="n"/>
      <c r="F23" s="26" t="n"/>
      <c r="G23" s="5" t="n"/>
      <c r="H23" s="26" t="n"/>
      <c r="I23" s="27" t="n"/>
      <c r="J23" s="31">
        <f>IF(A23="","",F23+(G23*H23*I23))</f>
        <v/>
      </c>
      <c r="K23" s="31">
        <f>IF(C23="","",IFERROR(VLOOKUP(C23,'Resumen'!$J$5:$L$14,2,FALSE),0))</f>
        <v/>
      </c>
      <c r="L23" s="32">
        <f>IF(A23="","",IFERROR(J23/K23,0))</f>
        <v/>
      </c>
      <c r="M23" s="14">
        <f>IF(A23="","",IF(L23&gt;=1,"Objetivo alcanzado",IF(L23&gt;=0.8,"En seguimiento","Riesgo")))</f>
        <v/>
      </c>
      <c r="N23" s="31">
        <f>IF(C23="","",IFERROR(J23*VLOOKUP(C23,'Resumen'!$J$5:$L$14,3,FALSE),0))</f>
        <v/>
      </c>
    </row>
    <row r="24">
      <c r="A24" s="2" t="n"/>
      <c r="B24" s="25" t="n"/>
      <c r="C24" s="2" t="n"/>
      <c r="D24" s="2" t="n"/>
      <c r="E24" s="2" t="n"/>
      <c r="F24" s="26" t="n"/>
      <c r="G24" s="5" t="n"/>
      <c r="H24" s="26" t="n"/>
      <c r="I24" s="27" t="n"/>
      <c r="J24" s="28">
        <f>IF(A24="","",F24+(G24*H24*I24))</f>
        <v/>
      </c>
      <c r="K24" s="28">
        <f>IF(C24="","",IFERROR(VLOOKUP(C24,'Resumen'!$J$5:$L$14,2,FALSE),0))</f>
        <v/>
      </c>
      <c r="L24" s="29">
        <f>IF(A24="","",IFERROR(J24/K24,0))</f>
        <v/>
      </c>
      <c r="M24" s="9">
        <f>IF(A24="","",IF(L24&gt;=1,"Objetivo alcanzado",IF(L24&gt;=0.8,"En seguimiento","Riesgo")))</f>
        <v/>
      </c>
      <c r="N24" s="28">
        <f>IF(C24="","",IFERROR(J24*VLOOKUP(C24,'Resumen'!$J$5:$L$14,3,FALSE),0))</f>
        <v/>
      </c>
    </row>
    <row r="25">
      <c r="A25" s="10" t="n"/>
      <c r="B25" s="30" t="n"/>
      <c r="C25" s="10" t="n"/>
      <c r="D25" s="10" t="n"/>
      <c r="E25" s="10" t="n"/>
      <c r="F25" s="26" t="n"/>
      <c r="G25" s="5" t="n"/>
      <c r="H25" s="26" t="n"/>
      <c r="I25" s="27" t="n"/>
      <c r="J25" s="31">
        <f>IF(A25="","",F25+(G25*H25*I25))</f>
        <v/>
      </c>
      <c r="K25" s="31">
        <f>IF(C25="","",IFERROR(VLOOKUP(C25,'Resumen'!$J$5:$L$14,2,FALSE),0))</f>
        <v/>
      </c>
      <c r="L25" s="32">
        <f>IF(A25="","",IFERROR(J25/K25,0))</f>
        <v/>
      </c>
      <c r="M25" s="14">
        <f>IF(A25="","",IF(L25&gt;=1,"Objetivo alcanzado",IF(L25&gt;=0.8,"En seguimiento","Riesgo")))</f>
        <v/>
      </c>
      <c r="N25" s="31">
        <f>IF(C25="","",IFERROR(J25*VLOOKUP(C25,'Resumen'!$J$5:$L$14,3,FALSE),0))</f>
        <v/>
      </c>
    </row>
    <row r="26">
      <c r="A26" s="2" t="n"/>
      <c r="B26" s="25" t="n"/>
      <c r="C26" s="2" t="n"/>
      <c r="D26" s="2" t="n"/>
      <c r="E26" s="2" t="n"/>
      <c r="F26" s="26" t="n"/>
      <c r="G26" s="5" t="n"/>
      <c r="H26" s="26" t="n"/>
      <c r="I26" s="27" t="n"/>
      <c r="J26" s="28">
        <f>IF(A26="","",F26+(G26*H26*I26))</f>
        <v/>
      </c>
      <c r="K26" s="28">
        <f>IF(C26="","",IFERROR(VLOOKUP(C26,'Resumen'!$J$5:$L$14,2,FALSE),0))</f>
        <v/>
      </c>
      <c r="L26" s="29">
        <f>IF(A26="","",IFERROR(J26/K26,0))</f>
        <v/>
      </c>
      <c r="M26" s="9">
        <f>IF(A26="","",IF(L26&gt;=1,"Objetivo alcanzado",IF(L26&gt;=0.8,"En seguimiento","Riesgo")))</f>
        <v/>
      </c>
      <c r="N26" s="28">
        <f>IF(C26="","",IFERROR(J26*VLOOKUP(C26,'Resumen'!$J$5:$L$14,3,FALSE),0))</f>
        <v/>
      </c>
    </row>
    <row r="27">
      <c r="A27" s="10" t="n"/>
      <c r="B27" s="30" t="n"/>
      <c r="C27" s="10" t="n"/>
      <c r="D27" s="10" t="n"/>
      <c r="E27" s="10" t="n"/>
      <c r="F27" s="26" t="n"/>
      <c r="G27" s="5" t="n"/>
      <c r="H27" s="26" t="n"/>
      <c r="I27" s="27" t="n"/>
      <c r="J27" s="31">
        <f>IF(A27="","",F27+(G27*H27*I27))</f>
        <v/>
      </c>
      <c r="K27" s="31">
        <f>IF(C27="","",IFERROR(VLOOKUP(C27,'Resumen'!$J$5:$L$14,2,FALSE),0))</f>
        <v/>
      </c>
      <c r="L27" s="32">
        <f>IF(A27="","",IFERROR(J27/K27,0))</f>
        <v/>
      </c>
      <c r="M27" s="14">
        <f>IF(A27="","",IF(L27&gt;=1,"Objetivo alcanzado",IF(L27&gt;=0.8,"En seguimiento","Riesgo")))</f>
        <v/>
      </c>
      <c r="N27" s="31">
        <f>IF(C27="","",IFERROR(J27*VLOOKUP(C27,'Resumen'!$J$5:$L$14,3,FALSE),0))</f>
        <v/>
      </c>
    </row>
    <row r="28">
      <c r="A28" s="2" t="n"/>
      <c r="B28" s="25" t="n"/>
      <c r="C28" s="2" t="n"/>
      <c r="D28" s="2" t="n"/>
      <c r="E28" s="2" t="n"/>
      <c r="F28" s="26" t="n"/>
      <c r="G28" s="5" t="n"/>
      <c r="H28" s="26" t="n"/>
      <c r="I28" s="27" t="n"/>
      <c r="J28" s="28">
        <f>IF(A28="","",F28+(G28*H28*I28))</f>
        <v/>
      </c>
      <c r="K28" s="28">
        <f>IF(C28="","",IFERROR(VLOOKUP(C28,'Resumen'!$J$5:$L$14,2,FALSE),0))</f>
        <v/>
      </c>
      <c r="L28" s="29">
        <f>IF(A28="","",IFERROR(J28/K28,0))</f>
        <v/>
      </c>
      <c r="M28" s="9">
        <f>IF(A28="","",IF(L28&gt;=1,"Objetivo alcanzado",IF(L28&gt;=0.8,"En seguimiento","Riesgo")))</f>
        <v/>
      </c>
      <c r="N28" s="28">
        <f>IF(C28="","",IFERROR(J28*VLOOKUP(C28,'Resumen'!$J$5:$L$14,3,FALSE),0))</f>
        <v/>
      </c>
    </row>
    <row r="29">
      <c r="A29" s="10" t="n"/>
      <c r="B29" s="30" t="n"/>
      <c r="C29" s="10" t="n"/>
      <c r="D29" s="10" t="n"/>
      <c r="E29" s="10" t="n"/>
      <c r="F29" s="26" t="n"/>
      <c r="G29" s="5" t="n"/>
      <c r="H29" s="26" t="n"/>
      <c r="I29" s="27" t="n"/>
      <c r="J29" s="31">
        <f>IF(A29="","",F29+(G29*H29*I29))</f>
        <v/>
      </c>
      <c r="K29" s="31">
        <f>IF(C29="","",IFERROR(VLOOKUP(C29,'Resumen'!$J$5:$L$14,2,FALSE),0))</f>
        <v/>
      </c>
      <c r="L29" s="32">
        <f>IF(A29="","",IFERROR(J29/K29,0))</f>
        <v/>
      </c>
      <c r="M29" s="14">
        <f>IF(A29="","",IF(L29&gt;=1,"Objetivo alcanzado",IF(L29&gt;=0.8,"En seguimiento","Riesgo")))</f>
        <v/>
      </c>
      <c r="N29" s="31">
        <f>IF(C29="","",IFERROR(J29*VLOOKUP(C29,'Resumen'!$J$5:$L$14,3,FALSE),0))</f>
        <v/>
      </c>
    </row>
    <row r="30">
      <c r="A30" s="2" t="n"/>
      <c r="B30" s="25" t="n"/>
      <c r="C30" s="2" t="n"/>
      <c r="D30" s="2" t="n"/>
      <c r="E30" s="2" t="n"/>
      <c r="F30" s="26" t="n"/>
      <c r="G30" s="5" t="n"/>
      <c r="H30" s="26" t="n"/>
      <c r="I30" s="27" t="n"/>
      <c r="J30" s="28">
        <f>IF(A30="","",F30+(G30*H30*I30))</f>
        <v/>
      </c>
      <c r="K30" s="28">
        <f>IF(C30="","",IFERROR(VLOOKUP(C30,'Resumen'!$J$5:$L$14,2,FALSE),0))</f>
        <v/>
      </c>
      <c r="L30" s="29">
        <f>IF(A30="","",IFERROR(J30/K30,0))</f>
        <v/>
      </c>
      <c r="M30" s="9">
        <f>IF(A30="","",IF(L30&gt;=1,"Objetivo alcanzado",IF(L30&gt;=0.8,"En seguimiento","Riesgo")))</f>
        <v/>
      </c>
      <c r="N30" s="28">
        <f>IF(C30="","",IFERROR(J30*VLOOKUP(C30,'Resumen'!$J$5:$L$14,3,FALSE),0))</f>
        <v/>
      </c>
    </row>
    <row r="31">
      <c r="A31" s="10" t="n"/>
      <c r="B31" s="30" t="n"/>
      <c r="C31" s="10" t="n"/>
      <c r="D31" s="10" t="n"/>
      <c r="E31" s="10" t="n"/>
      <c r="F31" s="26" t="n"/>
      <c r="G31" s="5" t="n"/>
      <c r="H31" s="26" t="n"/>
      <c r="I31" s="27" t="n"/>
      <c r="J31" s="31">
        <f>IF(A31="","",F31+(G31*H31*I31))</f>
        <v/>
      </c>
      <c r="K31" s="31">
        <f>IF(C31="","",IFERROR(VLOOKUP(C31,'Resumen'!$J$5:$L$14,2,FALSE),0))</f>
        <v/>
      </c>
      <c r="L31" s="32">
        <f>IF(A31="","",IFERROR(J31/K31,0))</f>
        <v/>
      </c>
      <c r="M31" s="14">
        <f>IF(A31="","",IF(L31&gt;=1,"Objetivo alcanzado",IF(L31&gt;=0.8,"En seguimiento","Riesgo")))</f>
        <v/>
      </c>
      <c r="N31" s="31">
        <f>IF(C31="","",IFERROR(J31*VLOOKUP(C31,'Resumen'!$J$5:$L$14,3,FALSE),0))</f>
        <v/>
      </c>
    </row>
    <row r="32">
      <c r="A32" s="2" t="n"/>
      <c r="B32" s="25" t="n"/>
      <c r="C32" s="2" t="n"/>
      <c r="D32" s="2" t="n"/>
      <c r="E32" s="2" t="n"/>
      <c r="F32" s="26" t="n"/>
      <c r="G32" s="5" t="n"/>
      <c r="H32" s="26" t="n"/>
      <c r="I32" s="27" t="n"/>
      <c r="J32" s="28">
        <f>IF(A32="","",F32+(G32*H32*I32))</f>
        <v/>
      </c>
      <c r="K32" s="28">
        <f>IF(C32="","",IFERROR(VLOOKUP(C32,'Resumen'!$J$5:$L$14,2,FALSE),0))</f>
        <v/>
      </c>
      <c r="L32" s="29">
        <f>IF(A32="","",IFERROR(J32/K32,0))</f>
        <v/>
      </c>
      <c r="M32" s="9">
        <f>IF(A32="","",IF(L32&gt;=1,"Objetivo alcanzado",IF(L32&gt;=0.8,"En seguimiento","Riesgo")))</f>
        <v/>
      </c>
      <c r="N32" s="28">
        <f>IF(C32="","",IFERROR(J32*VLOOKUP(C32,'Resumen'!$J$5:$L$14,3,FALSE),0))</f>
        <v/>
      </c>
    </row>
    <row r="33">
      <c r="A33" s="10" t="n"/>
      <c r="B33" s="30" t="n"/>
      <c r="C33" s="10" t="n"/>
      <c r="D33" s="10" t="n"/>
      <c r="E33" s="10" t="n"/>
      <c r="F33" s="26" t="n"/>
      <c r="G33" s="5" t="n"/>
      <c r="H33" s="26" t="n"/>
      <c r="I33" s="27" t="n"/>
      <c r="J33" s="31">
        <f>IF(A33="","",F33+(G33*H33*I33))</f>
        <v/>
      </c>
      <c r="K33" s="31">
        <f>IF(C33="","",IFERROR(VLOOKUP(C33,'Resumen'!$J$5:$L$14,2,FALSE),0))</f>
        <v/>
      </c>
      <c r="L33" s="32">
        <f>IF(A33="","",IFERROR(J33/K33,0))</f>
        <v/>
      </c>
      <c r="M33" s="14">
        <f>IF(A33="","",IF(L33&gt;=1,"Objetivo alcanzado",IF(L33&gt;=0.8,"En seguimiento","Riesgo")))</f>
        <v/>
      </c>
      <c r="N33" s="31">
        <f>IF(C33="","",IFERROR(J33*VLOOKUP(C33,'Resumen'!$J$5:$L$14,3,FALSE),0))</f>
        <v/>
      </c>
    </row>
    <row r="34">
      <c r="A34" s="2" t="n"/>
      <c r="B34" s="25" t="n"/>
      <c r="C34" s="2" t="n"/>
      <c r="D34" s="2" t="n"/>
      <c r="E34" s="2" t="n"/>
      <c r="F34" s="26" t="n"/>
      <c r="G34" s="5" t="n"/>
      <c r="H34" s="26" t="n"/>
      <c r="I34" s="27" t="n"/>
      <c r="J34" s="28">
        <f>IF(A34="","",F34+(G34*H34*I34))</f>
        <v/>
      </c>
      <c r="K34" s="28">
        <f>IF(C34="","",IFERROR(VLOOKUP(C34,'Resumen'!$J$5:$L$14,2,FALSE),0))</f>
        <v/>
      </c>
      <c r="L34" s="29">
        <f>IF(A34="","",IFERROR(J34/K34,0))</f>
        <v/>
      </c>
      <c r="M34" s="9">
        <f>IF(A34="","",IF(L34&gt;=1,"Objetivo alcanzado",IF(L34&gt;=0.8,"En seguimiento","Riesgo")))</f>
        <v/>
      </c>
      <c r="N34" s="28">
        <f>IF(C34="","",IFERROR(J34*VLOOKUP(C34,'Resumen'!$J$5:$L$14,3,FALSE),0))</f>
        <v/>
      </c>
    </row>
    <row r="35">
      <c r="A35" s="10" t="n"/>
      <c r="B35" s="30" t="n"/>
      <c r="C35" s="10" t="n"/>
      <c r="D35" s="10" t="n"/>
      <c r="E35" s="10" t="n"/>
      <c r="F35" s="26" t="n"/>
      <c r="G35" s="5" t="n"/>
      <c r="H35" s="26" t="n"/>
      <c r="I35" s="27" t="n"/>
      <c r="J35" s="31">
        <f>IF(A35="","",F35+(G35*H35*I35))</f>
        <v/>
      </c>
      <c r="K35" s="31">
        <f>IF(C35="","",IFERROR(VLOOKUP(C35,'Resumen'!$J$5:$L$14,2,FALSE),0))</f>
        <v/>
      </c>
      <c r="L35" s="32">
        <f>IF(A35="","",IFERROR(J35/K35,0))</f>
        <v/>
      </c>
      <c r="M35" s="14">
        <f>IF(A35="","",IF(L35&gt;=1,"Objetivo alcanzado",IF(L35&gt;=0.8,"En seguimiento","Riesgo")))</f>
        <v/>
      </c>
      <c r="N35" s="31">
        <f>IF(C35="","",IFERROR(J35*VLOOKUP(C35,'Resumen'!$J$5:$L$14,3,FALSE),0))</f>
        <v/>
      </c>
    </row>
    <row r="36">
      <c r="A36" s="2" t="n"/>
      <c r="B36" s="25" t="n"/>
      <c r="C36" s="2" t="n"/>
      <c r="D36" s="2" t="n"/>
      <c r="E36" s="2" t="n"/>
      <c r="F36" s="26" t="n"/>
      <c r="G36" s="5" t="n"/>
      <c r="H36" s="26" t="n"/>
      <c r="I36" s="27" t="n"/>
      <c r="J36" s="28">
        <f>IF(A36="","",F36+(G36*H36*I36))</f>
        <v/>
      </c>
      <c r="K36" s="28">
        <f>IF(C36="","",IFERROR(VLOOKUP(C36,'Resumen'!$J$5:$L$14,2,FALSE),0))</f>
        <v/>
      </c>
      <c r="L36" s="29">
        <f>IF(A36="","",IFERROR(J36/K36,0))</f>
        <v/>
      </c>
      <c r="M36" s="9">
        <f>IF(A36="","",IF(L36&gt;=1,"Objetivo alcanzado",IF(L36&gt;=0.8,"En seguimiento","Riesgo")))</f>
        <v/>
      </c>
      <c r="N36" s="28">
        <f>IF(C36="","",IFERROR(J36*VLOOKUP(C36,'Resumen'!$J$5:$L$14,3,FALSE),0))</f>
        <v/>
      </c>
    </row>
    <row r="37">
      <c r="A37" s="10" t="n"/>
      <c r="B37" s="30" t="n"/>
      <c r="C37" s="10" t="n"/>
      <c r="D37" s="10" t="n"/>
      <c r="E37" s="10" t="n"/>
      <c r="F37" s="26" t="n"/>
      <c r="G37" s="5" t="n"/>
      <c r="H37" s="26" t="n"/>
      <c r="I37" s="27" t="n"/>
      <c r="J37" s="31">
        <f>IF(A37="","",F37+(G37*H37*I37))</f>
        <v/>
      </c>
      <c r="K37" s="31">
        <f>IF(C37="","",IFERROR(VLOOKUP(C37,'Resumen'!$J$5:$L$14,2,FALSE),0))</f>
        <v/>
      </c>
      <c r="L37" s="32">
        <f>IF(A37="","",IFERROR(J37/K37,0))</f>
        <v/>
      </c>
      <c r="M37" s="14">
        <f>IF(A37="","",IF(L37&gt;=1,"Objetivo alcanzado",IF(L37&gt;=0.8,"En seguimiento","Riesgo")))</f>
        <v/>
      </c>
      <c r="N37" s="31">
        <f>IF(C37="","",IFERROR(J37*VLOOKUP(C37,'Resumen'!$J$5:$L$14,3,FALSE),0))</f>
        <v/>
      </c>
    </row>
    <row r="38">
      <c r="A38" s="2" t="n"/>
      <c r="B38" s="25" t="n"/>
      <c r="C38" s="2" t="n"/>
      <c r="D38" s="2" t="n"/>
      <c r="E38" s="2" t="n"/>
      <c r="F38" s="26" t="n"/>
      <c r="G38" s="5" t="n"/>
      <c r="H38" s="26" t="n"/>
      <c r="I38" s="27" t="n"/>
      <c r="J38" s="28">
        <f>IF(A38="","",F38+(G38*H38*I38))</f>
        <v/>
      </c>
      <c r="K38" s="28">
        <f>IF(C38="","",IFERROR(VLOOKUP(C38,'Resumen'!$J$5:$L$14,2,FALSE),0))</f>
        <v/>
      </c>
      <c r="L38" s="29">
        <f>IF(A38="","",IFERROR(J38/K38,0))</f>
        <v/>
      </c>
      <c r="M38" s="9">
        <f>IF(A38="","",IF(L38&gt;=1,"Objetivo alcanzado",IF(L38&gt;=0.8,"En seguimiento","Riesgo")))</f>
        <v/>
      </c>
      <c r="N38" s="28">
        <f>IF(C38="","",IFERROR(J38*VLOOKUP(C38,'Resumen'!$J$5:$L$14,3,FALSE),0))</f>
        <v/>
      </c>
    </row>
    <row r="39">
      <c r="A39" s="10" t="n"/>
      <c r="B39" s="30" t="n"/>
      <c r="C39" s="10" t="n"/>
      <c r="D39" s="10" t="n"/>
      <c r="E39" s="10" t="n"/>
      <c r="F39" s="26" t="n"/>
      <c r="G39" s="5" t="n"/>
      <c r="H39" s="26" t="n"/>
      <c r="I39" s="27" t="n"/>
      <c r="J39" s="31">
        <f>IF(A39="","",F39+(G39*H39*I39))</f>
        <v/>
      </c>
      <c r="K39" s="31">
        <f>IF(C39="","",IFERROR(VLOOKUP(C39,'Resumen'!$J$5:$L$14,2,FALSE),0))</f>
        <v/>
      </c>
      <c r="L39" s="32">
        <f>IF(A39="","",IFERROR(J39/K39,0))</f>
        <v/>
      </c>
      <c r="M39" s="14">
        <f>IF(A39="","",IF(L39&gt;=1,"Objetivo alcanzado",IF(L39&gt;=0.8,"En seguimiento","Riesgo")))</f>
        <v/>
      </c>
      <c r="N39" s="31">
        <f>IF(C39="","",IFERROR(J39*VLOOKUP(C39,'Resumen'!$J$5:$L$14,3,FALSE),0))</f>
        <v/>
      </c>
    </row>
    <row r="40">
      <c r="A40" s="2" t="n"/>
      <c r="B40" s="25" t="n"/>
      <c r="C40" s="2" t="n"/>
      <c r="D40" s="2" t="n"/>
      <c r="E40" s="2" t="n"/>
      <c r="F40" s="26" t="n"/>
      <c r="G40" s="5" t="n"/>
      <c r="H40" s="26" t="n"/>
      <c r="I40" s="27" t="n"/>
      <c r="J40" s="28">
        <f>IF(A40="","",F40+(G40*H40*I40))</f>
        <v/>
      </c>
      <c r="K40" s="28">
        <f>IF(C40="","",IFERROR(VLOOKUP(C40,'Resumen'!$J$5:$L$14,2,FALSE),0))</f>
        <v/>
      </c>
      <c r="L40" s="29">
        <f>IF(A40="","",IFERROR(J40/K40,0))</f>
        <v/>
      </c>
      <c r="M40" s="9">
        <f>IF(A40="","",IF(L40&gt;=1,"Objetivo alcanzado",IF(L40&gt;=0.8,"En seguimiento","Riesgo")))</f>
        <v/>
      </c>
      <c r="N40" s="28">
        <f>IF(C40="","",IFERROR(J40*VLOOKUP(C40,'Resumen'!$J$5:$L$14,3,FALSE),0))</f>
        <v/>
      </c>
    </row>
    <row r="41">
      <c r="A41" s="10" t="n"/>
      <c r="B41" s="30" t="n"/>
      <c r="C41" s="10" t="n"/>
      <c r="D41" s="10" t="n"/>
      <c r="E41" s="10" t="n"/>
      <c r="F41" s="26" t="n"/>
      <c r="G41" s="5" t="n"/>
      <c r="H41" s="26" t="n"/>
      <c r="I41" s="27" t="n"/>
      <c r="J41" s="31">
        <f>IF(A41="","",F41+(G41*H41*I41))</f>
        <v/>
      </c>
      <c r="K41" s="31">
        <f>IF(C41="","",IFERROR(VLOOKUP(C41,'Resumen'!$J$5:$L$14,2,FALSE),0))</f>
        <v/>
      </c>
      <c r="L41" s="32">
        <f>IF(A41="","",IFERROR(J41/K41,0))</f>
        <v/>
      </c>
      <c r="M41" s="14">
        <f>IF(A41="","",IF(L41&gt;=1,"Objetivo alcanzado",IF(L41&gt;=0.8,"En seguimiento","Riesgo")))</f>
        <v/>
      </c>
      <c r="N41" s="31">
        <f>IF(C41="","",IFERROR(J41*VLOOKUP(C41,'Resumen'!$J$5:$L$14,3,FALSE),0))</f>
        <v/>
      </c>
    </row>
    <row r="42">
      <c r="A42" s="2" t="n"/>
      <c r="B42" s="25" t="n"/>
      <c r="C42" s="2" t="n"/>
      <c r="D42" s="2" t="n"/>
      <c r="E42" s="2" t="n"/>
      <c r="F42" s="26" t="n"/>
      <c r="G42" s="5" t="n"/>
      <c r="H42" s="26" t="n"/>
      <c r="I42" s="27" t="n"/>
      <c r="J42" s="28">
        <f>IF(A42="","",F42+(G42*H42*I42))</f>
        <v/>
      </c>
      <c r="K42" s="28">
        <f>IF(C42="","",IFERROR(VLOOKUP(C42,'Resumen'!$J$5:$L$14,2,FALSE),0))</f>
        <v/>
      </c>
      <c r="L42" s="29">
        <f>IF(A42="","",IFERROR(J42/K42,0))</f>
        <v/>
      </c>
      <c r="M42" s="9">
        <f>IF(A42="","",IF(L42&gt;=1,"Objetivo alcanzado",IF(L42&gt;=0.8,"En seguimiento","Riesgo")))</f>
        <v/>
      </c>
      <c r="N42" s="28">
        <f>IF(C42="","",IFERROR(J42*VLOOKUP(C42,'Resumen'!$J$5:$L$14,3,FALSE),0))</f>
        <v/>
      </c>
    </row>
    <row r="43">
      <c r="A43" s="10" t="n"/>
      <c r="B43" s="30" t="n"/>
      <c r="C43" s="10" t="n"/>
      <c r="D43" s="10" t="n"/>
      <c r="E43" s="10" t="n"/>
      <c r="F43" s="26" t="n"/>
      <c r="G43" s="5" t="n"/>
      <c r="H43" s="26" t="n"/>
      <c r="I43" s="27" t="n"/>
      <c r="J43" s="31">
        <f>IF(A43="","",F43+(G43*H43*I43))</f>
        <v/>
      </c>
      <c r="K43" s="31">
        <f>IF(C43="","",IFERROR(VLOOKUP(C43,'Resumen'!$J$5:$L$14,2,FALSE),0))</f>
        <v/>
      </c>
      <c r="L43" s="32">
        <f>IF(A43="","",IFERROR(J43/K43,0))</f>
        <v/>
      </c>
      <c r="M43" s="14">
        <f>IF(A43="","",IF(L43&gt;=1,"Objetivo alcanzado",IF(L43&gt;=0.8,"En seguimiento","Riesgo")))</f>
        <v/>
      </c>
      <c r="N43" s="31">
        <f>IF(C43="","",IFERROR(J43*VLOOKUP(C43,'Resumen'!$J$5:$L$14,3,FALSE),0))</f>
        <v/>
      </c>
    </row>
    <row r="44">
      <c r="A44" s="2" t="n"/>
      <c r="B44" s="25" t="n"/>
      <c r="C44" s="2" t="n"/>
      <c r="D44" s="2" t="n"/>
      <c r="E44" s="2" t="n"/>
      <c r="F44" s="26" t="n"/>
      <c r="G44" s="5" t="n"/>
      <c r="H44" s="26" t="n"/>
      <c r="I44" s="27" t="n"/>
      <c r="J44" s="28">
        <f>IF(A44="","",F44+(G44*H44*I44))</f>
        <v/>
      </c>
      <c r="K44" s="28">
        <f>IF(C44="","",IFERROR(VLOOKUP(C44,'Resumen'!$J$5:$L$14,2,FALSE),0))</f>
        <v/>
      </c>
      <c r="L44" s="29">
        <f>IF(A44="","",IFERROR(J44/K44,0))</f>
        <v/>
      </c>
      <c r="M44" s="9">
        <f>IF(A44="","",IF(L44&gt;=1,"Objetivo alcanzado",IF(L44&gt;=0.8,"En seguimiento","Riesgo")))</f>
        <v/>
      </c>
      <c r="N44" s="28">
        <f>IF(C44="","",IFERROR(J44*VLOOKUP(C44,'Resumen'!$J$5:$L$14,3,FALSE),0))</f>
        <v/>
      </c>
    </row>
    <row r="45">
      <c r="A45" s="10" t="n"/>
      <c r="B45" s="30" t="n"/>
      <c r="C45" s="10" t="n"/>
      <c r="D45" s="10" t="n"/>
      <c r="E45" s="10" t="n"/>
      <c r="F45" s="26" t="n"/>
      <c r="G45" s="5" t="n"/>
      <c r="H45" s="26" t="n"/>
      <c r="I45" s="27" t="n"/>
      <c r="J45" s="31">
        <f>IF(A45="","",F45+(G45*H45*I45))</f>
        <v/>
      </c>
      <c r="K45" s="31">
        <f>IF(C45="","",IFERROR(VLOOKUP(C45,'Resumen'!$J$5:$L$14,2,FALSE),0))</f>
        <v/>
      </c>
      <c r="L45" s="32">
        <f>IF(A45="","",IFERROR(J45/K45,0))</f>
        <v/>
      </c>
      <c r="M45" s="14">
        <f>IF(A45="","",IF(L45&gt;=1,"Objetivo alcanzado",IF(L45&gt;=0.8,"En seguimiento","Riesgo")))</f>
        <v/>
      </c>
      <c r="N45" s="31">
        <f>IF(C45="","",IFERROR(J45*VLOOKUP(C45,'Resumen'!$J$5:$L$14,3,FALSE),0))</f>
        <v/>
      </c>
    </row>
    <row r="46">
      <c r="A46" s="2" t="n"/>
      <c r="B46" s="25" t="n"/>
      <c r="C46" s="2" t="n"/>
      <c r="D46" s="2" t="n"/>
      <c r="E46" s="2" t="n"/>
      <c r="F46" s="26" t="n"/>
      <c r="G46" s="5" t="n"/>
      <c r="H46" s="26" t="n"/>
      <c r="I46" s="27" t="n"/>
      <c r="J46" s="28">
        <f>IF(A46="","",F46+(G46*H46*I46))</f>
        <v/>
      </c>
      <c r="K46" s="28">
        <f>IF(C46="","",IFERROR(VLOOKUP(C46,'Resumen'!$J$5:$L$14,2,FALSE),0))</f>
        <v/>
      </c>
      <c r="L46" s="29">
        <f>IF(A46="","",IFERROR(J46/K46,0))</f>
        <v/>
      </c>
      <c r="M46" s="9">
        <f>IF(A46="","",IF(L46&gt;=1,"Objetivo alcanzado",IF(L46&gt;=0.8,"En seguimiento","Riesgo")))</f>
        <v/>
      </c>
      <c r="N46" s="28">
        <f>IF(C46="","",IFERROR(J46*VLOOKUP(C46,'Resumen'!$J$5:$L$14,3,FALSE),0))</f>
        <v/>
      </c>
    </row>
    <row r="47">
      <c r="A47" s="10" t="n"/>
      <c r="B47" s="30" t="n"/>
      <c r="C47" s="10" t="n"/>
      <c r="D47" s="10" t="n"/>
      <c r="E47" s="10" t="n"/>
      <c r="F47" s="26" t="n"/>
      <c r="G47" s="5" t="n"/>
      <c r="H47" s="26" t="n"/>
      <c r="I47" s="27" t="n"/>
      <c r="J47" s="31">
        <f>IF(A47="","",F47+(G47*H47*I47))</f>
        <v/>
      </c>
      <c r="K47" s="31">
        <f>IF(C47="","",IFERROR(VLOOKUP(C47,'Resumen'!$J$5:$L$14,2,FALSE),0))</f>
        <v/>
      </c>
      <c r="L47" s="32">
        <f>IF(A47="","",IFERROR(J47/K47,0))</f>
        <v/>
      </c>
      <c r="M47" s="14">
        <f>IF(A47="","",IF(L47&gt;=1,"Objetivo alcanzado",IF(L47&gt;=0.8,"En seguimiento","Riesgo")))</f>
        <v/>
      </c>
      <c r="N47" s="31">
        <f>IF(C47="","",IFERROR(J47*VLOOKUP(C47,'Resumen'!$J$5:$L$14,3,FALSE),0))</f>
        <v/>
      </c>
    </row>
    <row r="48">
      <c r="A48" s="2" t="n"/>
      <c r="B48" s="25" t="n"/>
      <c r="C48" s="2" t="n"/>
      <c r="D48" s="2" t="n"/>
      <c r="E48" s="2" t="n"/>
      <c r="F48" s="26" t="n"/>
      <c r="G48" s="5" t="n"/>
      <c r="H48" s="26" t="n"/>
      <c r="I48" s="27" t="n"/>
      <c r="J48" s="28">
        <f>IF(A48="","",F48+(G48*H48*I48))</f>
        <v/>
      </c>
      <c r="K48" s="28">
        <f>IF(C48="","",IFERROR(VLOOKUP(C48,'Resumen'!$J$5:$L$14,2,FALSE),0))</f>
        <v/>
      </c>
      <c r="L48" s="29">
        <f>IF(A48="","",IFERROR(J48/K48,0))</f>
        <v/>
      </c>
      <c r="M48" s="9">
        <f>IF(A48="","",IF(L48&gt;=1,"Objetivo alcanzado",IF(L48&gt;=0.8,"En seguimiento","Riesgo")))</f>
        <v/>
      </c>
      <c r="N48" s="28">
        <f>IF(C48="","",IFERROR(J48*VLOOKUP(C48,'Resumen'!$J$5:$L$14,3,FALSE),0))</f>
        <v/>
      </c>
    </row>
    <row r="49">
      <c r="A49" s="10" t="n"/>
      <c r="B49" s="30" t="n"/>
      <c r="C49" s="10" t="n"/>
      <c r="D49" s="10" t="n"/>
      <c r="E49" s="10" t="n"/>
      <c r="F49" s="26" t="n"/>
      <c r="G49" s="5" t="n"/>
      <c r="H49" s="26" t="n"/>
      <c r="I49" s="27" t="n"/>
      <c r="J49" s="31">
        <f>IF(A49="","",F49+(G49*H49*I49))</f>
        <v/>
      </c>
      <c r="K49" s="31">
        <f>IF(C49="","",IFERROR(VLOOKUP(C49,'Resumen'!$J$5:$L$14,2,FALSE),0))</f>
        <v/>
      </c>
      <c r="L49" s="32">
        <f>IF(A49="","",IFERROR(J49/K49,0))</f>
        <v/>
      </c>
      <c r="M49" s="14">
        <f>IF(A49="","",IF(L49&gt;=1,"Objetivo alcanzado",IF(L49&gt;=0.8,"En seguimiento","Riesgo")))</f>
        <v/>
      </c>
      <c r="N49" s="31">
        <f>IF(C49="","",IFERROR(J49*VLOOKUP(C49,'Resumen'!$J$5:$L$14,3,FALSE),0))</f>
        <v/>
      </c>
    </row>
    <row r="50">
      <c r="A50" s="2" t="n"/>
      <c r="B50" s="25" t="n"/>
      <c r="C50" s="2" t="n"/>
      <c r="D50" s="2" t="n"/>
      <c r="E50" s="2" t="n"/>
      <c r="F50" s="26" t="n"/>
      <c r="G50" s="5" t="n"/>
      <c r="H50" s="26" t="n"/>
      <c r="I50" s="27" t="n"/>
      <c r="J50" s="28">
        <f>IF(A50="","",F50+(G50*H50*I50))</f>
        <v/>
      </c>
      <c r="K50" s="28">
        <f>IF(C50="","",IFERROR(VLOOKUP(C50,'Resumen'!$J$5:$L$14,2,FALSE),0))</f>
        <v/>
      </c>
      <c r="L50" s="29">
        <f>IF(A50="","",IFERROR(J50/K50,0))</f>
        <v/>
      </c>
      <c r="M50" s="9">
        <f>IF(A50="","",IF(L50&gt;=1,"Objetivo alcanzado",IF(L50&gt;=0.8,"En seguimiento","Riesgo")))</f>
        <v/>
      </c>
      <c r="N50" s="28">
        <f>IF(C50="","",IFERROR(J50*VLOOKUP(C50,'Resumen'!$J$5:$L$14,3,FALSE),0))</f>
        <v/>
      </c>
    </row>
    <row r="51">
      <c r="A51" s="10" t="n"/>
      <c r="B51" s="30" t="n"/>
      <c r="C51" s="10" t="n"/>
      <c r="D51" s="10" t="n"/>
      <c r="E51" s="10" t="n"/>
      <c r="F51" s="26" t="n"/>
      <c r="G51" s="5" t="n"/>
      <c r="H51" s="26" t="n"/>
      <c r="I51" s="27" t="n"/>
      <c r="J51" s="31">
        <f>IF(A51="","",F51+(G51*H51*I51))</f>
        <v/>
      </c>
      <c r="K51" s="31">
        <f>IF(C51="","",IFERROR(VLOOKUP(C51,'Resumen'!$J$5:$L$14,2,FALSE),0))</f>
        <v/>
      </c>
      <c r="L51" s="32">
        <f>IF(A51="","",IFERROR(J51/K51,0))</f>
        <v/>
      </c>
      <c r="M51" s="14">
        <f>IF(A51="","",IF(L51&gt;=1,"Objetivo alcanzado",IF(L51&gt;=0.8,"En seguimiento","Riesgo")))</f>
        <v/>
      </c>
      <c r="N51" s="31">
        <f>IF(C51="","",IFERROR(J51*VLOOKUP(C51,'Resumen'!$J$5:$L$14,3,FALSE),0))</f>
        <v/>
      </c>
    </row>
    <row r="52">
      <c r="A52" s="2" t="n"/>
      <c r="B52" s="25" t="n"/>
      <c r="C52" s="2" t="n"/>
      <c r="D52" s="2" t="n"/>
      <c r="E52" s="2" t="n"/>
      <c r="F52" s="26" t="n"/>
      <c r="G52" s="5" t="n"/>
      <c r="H52" s="26" t="n"/>
      <c r="I52" s="27" t="n"/>
      <c r="J52" s="28">
        <f>IF(A52="","",F52+(G52*H52*I52))</f>
        <v/>
      </c>
      <c r="K52" s="28">
        <f>IF(C52="","",IFERROR(VLOOKUP(C52,'Resumen'!$J$5:$L$14,2,FALSE),0))</f>
        <v/>
      </c>
      <c r="L52" s="29">
        <f>IF(A52="","",IFERROR(J52/K52,0))</f>
        <v/>
      </c>
      <c r="M52" s="9">
        <f>IF(A52="","",IF(L52&gt;=1,"Objetivo alcanzado",IF(L52&gt;=0.8,"En seguimiento","Riesgo")))</f>
        <v/>
      </c>
      <c r="N52" s="28">
        <f>IF(C52="","",IFERROR(J52*VLOOKUP(C52,'Resumen'!$J$5:$L$14,3,FALSE),0))</f>
        <v/>
      </c>
    </row>
    <row r="53">
      <c r="A53" s="10" t="n"/>
      <c r="B53" s="30" t="n"/>
      <c r="C53" s="10" t="n"/>
      <c r="D53" s="10" t="n"/>
      <c r="E53" s="10" t="n"/>
      <c r="F53" s="26" t="n"/>
      <c r="G53" s="5" t="n"/>
      <c r="H53" s="26" t="n"/>
      <c r="I53" s="27" t="n"/>
      <c r="J53" s="31">
        <f>IF(A53="","",F53+(G53*H53*I53))</f>
        <v/>
      </c>
      <c r="K53" s="31">
        <f>IF(C53="","",IFERROR(VLOOKUP(C53,'Resumen'!$J$5:$L$14,2,FALSE),0))</f>
        <v/>
      </c>
      <c r="L53" s="32">
        <f>IF(A53="","",IFERROR(J53/K53,0))</f>
        <v/>
      </c>
      <c r="M53" s="14">
        <f>IF(A53="","",IF(L53&gt;=1,"Objetivo alcanzado",IF(L53&gt;=0.8,"En seguimiento","Riesgo")))</f>
        <v/>
      </c>
      <c r="N53" s="31">
        <f>IF(C53="","",IFERROR(J53*VLOOKUP(C53,'Resumen'!$J$5:$L$14,3,FALSE),0))</f>
        <v/>
      </c>
    </row>
    <row r="54">
      <c r="A54" s="2" t="n"/>
      <c r="B54" s="25" t="n"/>
      <c r="C54" s="2" t="n"/>
      <c r="D54" s="2" t="n"/>
      <c r="E54" s="2" t="n"/>
      <c r="F54" s="26" t="n"/>
      <c r="G54" s="5" t="n"/>
      <c r="H54" s="26" t="n"/>
      <c r="I54" s="27" t="n"/>
      <c r="J54" s="28">
        <f>IF(A54="","",F54+(G54*H54*I54))</f>
        <v/>
      </c>
      <c r="K54" s="28">
        <f>IF(C54="","",IFERROR(VLOOKUP(C54,'Resumen'!$J$5:$L$14,2,FALSE),0))</f>
        <v/>
      </c>
      <c r="L54" s="29">
        <f>IF(A54="","",IFERROR(J54/K54,0))</f>
        <v/>
      </c>
      <c r="M54" s="9">
        <f>IF(A54="","",IF(L54&gt;=1,"Objetivo alcanzado",IF(L54&gt;=0.8,"En seguimiento","Riesgo")))</f>
        <v/>
      </c>
      <c r="N54" s="28">
        <f>IF(C54="","",IFERROR(J54*VLOOKUP(C54,'Resumen'!$J$5:$L$14,3,FALSE),0))</f>
        <v/>
      </c>
    </row>
    <row r="55">
      <c r="A55" s="10" t="n"/>
      <c r="B55" s="30" t="n"/>
      <c r="C55" s="10" t="n"/>
      <c r="D55" s="10" t="n"/>
      <c r="E55" s="10" t="n"/>
      <c r="F55" s="26" t="n"/>
      <c r="G55" s="5" t="n"/>
      <c r="H55" s="26" t="n"/>
      <c r="I55" s="27" t="n"/>
      <c r="J55" s="31">
        <f>IF(A55="","",F55+(G55*H55*I55))</f>
        <v/>
      </c>
      <c r="K55" s="31">
        <f>IF(C55="","",IFERROR(VLOOKUP(C55,'Resumen'!$J$5:$L$14,2,FALSE),0))</f>
        <v/>
      </c>
      <c r="L55" s="32">
        <f>IF(A55="","",IFERROR(J55/K55,0))</f>
        <v/>
      </c>
      <c r="M55" s="14">
        <f>IF(A55="","",IF(L55&gt;=1,"Objetivo alcanzado",IF(L55&gt;=0.8,"En seguimiento","Riesgo")))</f>
        <v/>
      </c>
      <c r="N55" s="31">
        <f>IF(C55="","",IFERROR(J55*VLOOKUP(C55,'Resumen'!$J$5:$L$14,3,FALSE),0))</f>
        <v/>
      </c>
    </row>
    <row r="56">
      <c r="A56" s="2" t="n"/>
      <c r="B56" s="25" t="n"/>
      <c r="C56" s="2" t="n"/>
      <c r="D56" s="2" t="n"/>
      <c r="E56" s="2" t="n"/>
      <c r="F56" s="26" t="n"/>
      <c r="G56" s="5" t="n"/>
      <c r="H56" s="26" t="n"/>
      <c r="I56" s="27" t="n"/>
      <c r="J56" s="28">
        <f>IF(A56="","",F56+(G56*H56*I56))</f>
        <v/>
      </c>
      <c r="K56" s="28">
        <f>IF(C56="","",IFERROR(VLOOKUP(C56,'Resumen'!$J$5:$L$14,2,FALSE),0))</f>
        <v/>
      </c>
      <c r="L56" s="29">
        <f>IF(A56="","",IFERROR(J56/K56,0))</f>
        <v/>
      </c>
      <c r="M56" s="9">
        <f>IF(A56="","",IF(L56&gt;=1,"Objetivo alcanzado",IF(L56&gt;=0.8,"En seguimiento","Riesgo")))</f>
        <v/>
      </c>
      <c r="N56" s="28">
        <f>IF(C56="","",IFERROR(J56*VLOOKUP(C56,'Resumen'!$J$5:$L$14,3,FALSE),0))</f>
        <v/>
      </c>
    </row>
    <row r="57">
      <c r="A57" s="10" t="n"/>
      <c r="B57" s="30" t="n"/>
      <c r="C57" s="10" t="n"/>
      <c r="D57" s="10" t="n"/>
      <c r="E57" s="10" t="n"/>
      <c r="F57" s="26" t="n"/>
      <c r="G57" s="5" t="n"/>
      <c r="H57" s="26" t="n"/>
      <c r="I57" s="27" t="n"/>
      <c r="J57" s="31">
        <f>IF(A57="","",F57+(G57*H57*I57))</f>
        <v/>
      </c>
      <c r="K57" s="31">
        <f>IF(C57="","",IFERROR(VLOOKUP(C57,'Resumen'!$J$5:$L$14,2,FALSE),0))</f>
        <v/>
      </c>
      <c r="L57" s="32">
        <f>IF(A57="","",IFERROR(J57/K57,0))</f>
        <v/>
      </c>
      <c r="M57" s="14">
        <f>IF(A57="","",IF(L57&gt;=1,"Objetivo alcanzado",IF(L57&gt;=0.8,"En seguimiento","Riesgo")))</f>
        <v/>
      </c>
      <c r="N57" s="31">
        <f>IF(C57="","",IFERROR(J57*VLOOKUP(C57,'Resumen'!$J$5:$L$14,3,FALSE),0))</f>
        <v/>
      </c>
    </row>
    <row r="58">
      <c r="A58" s="2" t="n"/>
      <c r="B58" s="25" t="n"/>
      <c r="C58" s="2" t="n"/>
      <c r="D58" s="2" t="n"/>
      <c r="E58" s="2" t="n"/>
      <c r="F58" s="26" t="n"/>
      <c r="G58" s="5" t="n"/>
      <c r="H58" s="26" t="n"/>
      <c r="I58" s="27" t="n"/>
      <c r="J58" s="28">
        <f>IF(A58="","",F58+(G58*H58*I58))</f>
        <v/>
      </c>
      <c r="K58" s="28">
        <f>IF(C58="","",IFERROR(VLOOKUP(C58,'Resumen'!$J$5:$L$14,2,FALSE),0))</f>
        <v/>
      </c>
      <c r="L58" s="29">
        <f>IF(A58="","",IFERROR(J58/K58,0))</f>
        <v/>
      </c>
      <c r="M58" s="9">
        <f>IF(A58="","",IF(L58&gt;=1,"Objetivo alcanzado",IF(L58&gt;=0.8,"En seguimiento","Riesgo")))</f>
        <v/>
      </c>
      <c r="N58" s="28">
        <f>IF(C58="","",IFERROR(J58*VLOOKUP(C58,'Resumen'!$J$5:$L$14,3,FALSE),0))</f>
        <v/>
      </c>
    </row>
    <row r="59">
      <c r="A59" s="10" t="n"/>
      <c r="B59" s="30" t="n"/>
      <c r="C59" s="10" t="n"/>
      <c r="D59" s="10" t="n"/>
      <c r="E59" s="10" t="n"/>
      <c r="F59" s="26" t="n"/>
      <c r="G59" s="5" t="n"/>
      <c r="H59" s="26" t="n"/>
      <c r="I59" s="27" t="n"/>
      <c r="J59" s="31">
        <f>IF(A59="","",F59+(G59*H59*I59))</f>
        <v/>
      </c>
      <c r="K59" s="31">
        <f>IF(C59="","",IFERROR(VLOOKUP(C59,'Resumen'!$J$5:$L$14,2,FALSE),0))</f>
        <v/>
      </c>
      <c r="L59" s="32">
        <f>IF(A59="","",IFERROR(J59/K59,0))</f>
        <v/>
      </c>
      <c r="M59" s="14">
        <f>IF(A59="","",IF(L59&gt;=1,"Objetivo alcanzado",IF(L59&gt;=0.8,"En seguimiento","Riesgo")))</f>
        <v/>
      </c>
      <c r="N59" s="31">
        <f>IF(C59="","",IFERROR(J59*VLOOKUP(C59,'Resumen'!$J$5:$L$14,3,FALSE),0))</f>
        <v/>
      </c>
    </row>
    <row r="60">
      <c r="A60" s="2" t="n"/>
      <c r="B60" s="25" t="n"/>
      <c r="C60" s="2" t="n"/>
      <c r="D60" s="2" t="n"/>
      <c r="E60" s="2" t="n"/>
      <c r="F60" s="26" t="n"/>
      <c r="G60" s="5" t="n"/>
      <c r="H60" s="26" t="n"/>
      <c r="I60" s="27" t="n"/>
      <c r="J60" s="28">
        <f>IF(A60="","",F60+(G60*H60*I60))</f>
        <v/>
      </c>
      <c r="K60" s="28">
        <f>IF(C60="","",IFERROR(VLOOKUP(C60,'Resumen'!$J$5:$L$14,2,FALSE),0))</f>
        <v/>
      </c>
      <c r="L60" s="29">
        <f>IF(A60="","",IFERROR(J60/K60,0))</f>
        <v/>
      </c>
      <c r="M60" s="9">
        <f>IF(A60="","",IF(L60&gt;=1,"Objetivo alcanzado",IF(L60&gt;=0.8,"En seguimiento","Riesgo")))</f>
        <v/>
      </c>
      <c r="N60" s="28">
        <f>IF(C60="","",IFERROR(J60*VLOOKUP(C60,'Resumen'!$J$5:$L$14,3,FALSE),0))</f>
        <v/>
      </c>
    </row>
    <row r="61">
      <c r="A61" s="10" t="n"/>
      <c r="B61" s="30" t="n"/>
      <c r="C61" s="10" t="n"/>
      <c r="D61" s="10" t="n"/>
      <c r="E61" s="10" t="n"/>
      <c r="F61" s="26" t="n"/>
      <c r="G61" s="5" t="n"/>
      <c r="H61" s="26" t="n"/>
      <c r="I61" s="27" t="n"/>
      <c r="J61" s="31">
        <f>IF(A61="","",F61+(G61*H61*I61))</f>
        <v/>
      </c>
      <c r="K61" s="31">
        <f>IF(C61="","",IFERROR(VLOOKUP(C61,'Resumen'!$J$5:$L$14,2,FALSE),0))</f>
        <v/>
      </c>
      <c r="L61" s="32">
        <f>IF(A61="","",IFERROR(J61/K61,0))</f>
        <v/>
      </c>
      <c r="M61" s="14">
        <f>IF(A61="","",IF(L61&gt;=1,"Objetivo alcanzado",IF(L61&gt;=0.8,"En seguimiento","Riesgo")))</f>
        <v/>
      </c>
      <c r="N61" s="31">
        <f>IF(C61="","",IFERROR(J61*VLOOKUP(C61,'Resumen'!$J$5:$L$14,3,FALSE),0))</f>
        <v/>
      </c>
    </row>
    <row r="62">
      <c r="A62" s="2" t="n"/>
      <c r="B62" s="25" t="n"/>
      <c r="C62" s="2" t="n"/>
      <c r="D62" s="2" t="n"/>
      <c r="E62" s="2" t="n"/>
      <c r="F62" s="26" t="n"/>
      <c r="G62" s="5" t="n"/>
      <c r="H62" s="26" t="n"/>
      <c r="I62" s="27" t="n"/>
      <c r="J62" s="28">
        <f>IF(A62="","",F62+(G62*H62*I62))</f>
        <v/>
      </c>
      <c r="K62" s="28">
        <f>IF(C62="","",IFERROR(VLOOKUP(C62,'Resumen'!$J$5:$L$14,2,FALSE),0))</f>
        <v/>
      </c>
      <c r="L62" s="29">
        <f>IF(A62="","",IFERROR(J62/K62,0))</f>
        <v/>
      </c>
      <c r="M62" s="9">
        <f>IF(A62="","",IF(L62&gt;=1,"Objetivo alcanzado",IF(L62&gt;=0.8,"En seguimiento","Riesgo")))</f>
        <v/>
      </c>
      <c r="N62" s="28">
        <f>IF(C62="","",IFERROR(J62*VLOOKUP(C62,'Resumen'!$J$5:$L$14,3,FALSE),0))</f>
        <v/>
      </c>
    </row>
    <row r="63">
      <c r="A63" s="10" t="n"/>
      <c r="B63" s="30" t="n"/>
      <c r="C63" s="10" t="n"/>
      <c r="D63" s="10" t="n"/>
      <c r="E63" s="10" t="n"/>
      <c r="F63" s="26" t="n"/>
      <c r="G63" s="5" t="n"/>
      <c r="H63" s="26" t="n"/>
      <c r="I63" s="27" t="n"/>
      <c r="J63" s="31">
        <f>IF(A63="","",F63+(G63*H63*I63))</f>
        <v/>
      </c>
      <c r="K63" s="31">
        <f>IF(C63="","",IFERROR(VLOOKUP(C63,'Resumen'!$J$5:$L$14,2,FALSE),0))</f>
        <v/>
      </c>
      <c r="L63" s="32">
        <f>IF(A63="","",IFERROR(J63/K63,0))</f>
        <v/>
      </c>
      <c r="M63" s="14">
        <f>IF(A63="","",IF(L63&gt;=1,"Objetivo alcanzado",IF(L63&gt;=0.8,"En seguimiento","Riesgo")))</f>
        <v/>
      </c>
      <c r="N63" s="31">
        <f>IF(C63="","",IFERROR(J63*VLOOKUP(C63,'Resumen'!$J$5:$L$14,3,FALSE),0))</f>
        <v/>
      </c>
    </row>
    <row r="64">
      <c r="A64" s="2" t="n"/>
      <c r="B64" s="25" t="n"/>
      <c r="C64" s="2" t="n"/>
      <c r="D64" s="2" t="n"/>
      <c r="E64" s="2" t="n"/>
      <c r="F64" s="26" t="n"/>
      <c r="G64" s="5" t="n"/>
      <c r="H64" s="26" t="n"/>
      <c r="I64" s="27" t="n"/>
      <c r="J64" s="28">
        <f>IF(A64="","",F64+(G64*H64*I64))</f>
        <v/>
      </c>
      <c r="K64" s="28">
        <f>IF(C64="","",IFERROR(VLOOKUP(C64,'Resumen'!$J$5:$L$14,2,FALSE),0))</f>
        <v/>
      </c>
      <c r="L64" s="29">
        <f>IF(A64="","",IFERROR(J64/K64,0))</f>
        <v/>
      </c>
      <c r="M64" s="9">
        <f>IF(A64="","",IF(L64&gt;=1,"Objetivo alcanzado",IF(L64&gt;=0.8,"En seguimiento","Riesgo")))</f>
        <v/>
      </c>
      <c r="N64" s="28">
        <f>IF(C64="","",IFERROR(J64*VLOOKUP(C64,'Resumen'!$J$5:$L$14,3,FALSE),0))</f>
        <v/>
      </c>
    </row>
    <row r="65">
      <c r="A65" s="10" t="n"/>
      <c r="B65" s="30" t="n"/>
      <c r="C65" s="10" t="n"/>
      <c r="D65" s="10" t="n"/>
      <c r="E65" s="10" t="n"/>
      <c r="F65" s="26" t="n"/>
      <c r="G65" s="5" t="n"/>
      <c r="H65" s="26" t="n"/>
      <c r="I65" s="27" t="n"/>
      <c r="J65" s="31">
        <f>IF(A65="","",F65+(G65*H65*I65))</f>
        <v/>
      </c>
      <c r="K65" s="31">
        <f>IF(C65="","",IFERROR(VLOOKUP(C65,'Resumen'!$J$5:$L$14,2,FALSE),0))</f>
        <v/>
      </c>
      <c r="L65" s="32">
        <f>IF(A65="","",IFERROR(J65/K65,0))</f>
        <v/>
      </c>
      <c r="M65" s="14">
        <f>IF(A65="","",IF(L65&gt;=1,"Objetivo alcanzado",IF(L65&gt;=0.8,"En seguimiento","Riesgo")))</f>
        <v/>
      </c>
      <c r="N65" s="31">
        <f>IF(C65="","",IFERROR(J65*VLOOKUP(C65,'Resumen'!$J$5:$L$14,3,FALSE),0))</f>
        <v/>
      </c>
    </row>
    <row r="66">
      <c r="A66" s="2" t="n"/>
      <c r="B66" s="25" t="n"/>
      <c r="C66" s="2" t="n"/>
      <c r="D66" s="2" t="n"/>
      <c r="E66" s="2" t="n"/>
      <c r="F66" s="26" t="n"/>
      <c r="G66" s="5" t="n"/>
      <c r="H66" s="26" t="n"/>
      <c r="I66" s="27" t="n"/>
      <c r="J66" s="28">
        <f>IF(A66="","",F66+(G66*H66*I66))</f>
        <v/>
      </c>
      <c r="K66" s="28">
        <f>IF(C66="","",IFERROR(VLOOKUP(C66,'Resumen'!$J$5:$L$14,2,FALSE),0))</f>
        <v/>
      </c>
      <c r="L66" s="29">
        <f>IF(A66="","",IFERROR(J66/K66,0))</f>
        <v/>
      </c>
      <c r="M66" s="9">
        <f>IF(A66="","",IF(L66&gt;=1,"Objetivo alcanzado",IF(L66&gt;=0.8,"En seguimiento","Riesgo")))</f>
        <v/>
      </c>
      <c r="N66" s="28">
        <f>IF(C66="","",IFERROR(J66*VLOOKUP(C66,'Resumen'!$J$5:$L$14,3,FALSE),0))</f>
        <v/>
      </c>
    </row>
    <row r="67">
      <c r="A67" s="10" t="n"/>
      <c r="B67" s="30" t="n"/>
      <c r="C67" s="10" t="n"/>
      <c r="D67" s="10" t="n"/>
      <c r="E67" s="10" t="n"/>
      <c r="F67" s="26" t="n"/>
      <c r="G67" s="5" t="n"/>
      <c r="H67" s="26" t="n"/>
      <c r="I67" s="27" t="n"/>
      <c r="J67" s="31">
        <f>IF(A67="","",F67+(G67*H67*I67))</f>
        <v/>
      </c>
      <c r="K67" s="31">
        <f>IF(C67="","",IFERROR(VLOOKUP(C67,'Resumen'!$J$5:$L$14,2,FALSE),0))</f>
        <v/>
      </c>
      <c r="L67" s="32">
        <f>IF(A67="","",IFERROR(J67/K67,0))</f>
        <v/>
      </c>
      <c r="M67" s="14">
        <f>IF(A67="","",IF(L67&gt;=1,"Objetivo alcanzado",IF(L67&gt;=0.8,"En seguimiento","Riesgo")))</f>
        <v/>
      </c>
      <c r="N67" s="31">
        <f>IF(C67="","",IFERROR(J67*VLOOKUP(C67,'Resumen'!$J$5:$L$14,3,FALSE),0))</f>
        <v/>
      </c>
    </row>
    <row r="68">
      <c r="A68" s="2" t="n"/>
      <c r="B68" s="25" t="n"/>
      <c r="C68" s="2" t="n"/>
      <c r="D68" s="2" t="n"/>
      <c r="E68" s="2" t="n"/>
      <c r="F68" s="26" t="n"/>
      <c r="G68" s="5" t="n"/>
      <c r="H68" s="26" t="n"/>
      <c r="I68" s="27" t="n"/>
      <c r="J68" s="28">
        <f>IF(A68="","",F68+(G68*H68*I68))</f>
        <v/>
      </c>
      <c r="K68" s="28">
        <f>IF(C68="","",IFERROR(VLOOKUP(C68,'Resumen'!$J$5:$L$14,2,FALSE),0))</f>
        <v/>
      </c>
      <c r="L68" s="29">
        <f>IF(A68="","",IFERROR(J68/K68,0))</f>
        <v/>
      </c>
      <c r="M68" s="9">
        <f>IF(A68="","",IF(L68&gt;=1,"Objetivo alcanzado",IF(L68&gt;=0.8,"En seguimiento","Riesgo")))</f>
        <v/>
      </c>
      <c r="N68" s="28">
        <f>IF(C68="","",IFERROR(J68*VLOOKUP(C68,'Resumen'!$J$5:$L$14,3,FALSE),0))</f>
        <v/>
      </c>
    </row>
    <row r="69">
      <c r="A69" s="10" t="n"/>
      <c r="B69" s="30" t="n"/>
      <c r="C69" s="10" t="n"/>
      <c r="D69" s="10" t="n"/>
      <c r="E69" s="10" t="n"/>
      <c r="F69" s="26" t="n"/>
      <c r="G69" s="5" t="n"/>
      <c r="H69" s="26" t="n"/>
      <c r="I69" s="27" t="n"/>
      <c r="J69" s="31">
        <f>IF(A69="","",F69+(G69*H69*I69))</f>
        <v/>
      </c>
      <c r="K69" s="31">
        <f>IF(C69="","",IFERROR(VLOOKUP(C69,'Resumen'!$J$5:$L$14,2,FALSE),0))</f>
        <v/>
      </c>
      <c r="L69" s="32">
        <f>IF(A69="","",IFERROR(J69/K69,0))</f>
        <v/>
      </c>
      <c r="M69" s="14">
        <f>IF(A69="","",IF(L69&gt;=1,"Objetivo alcanzado",IF(L69&gt;=0.8,"En seguimiento","Riesgo")))</f>
        <v/>
      </c>
      <c r="N69" s="31">
        <f>IF(C69="","",IFERROR(J69*VLOOKUP(C69,'Resumen'!$J$5:$L$14,3,FALSE),0))</f>
        <v/>
      </c>
    </row>
    <row r="70">
      <c r="A70" s="2" t="n"/>
      <c r="B70" s="25" t="n"/>
      <c r="C70" s="2" t="n"/>
      <c r="D70" s="2" t="n"/>
      <c r="E70" s="2" t="n"/>
      <c r="F70" s="26" t="n"/>
      <c r="G70" s="5" t="n"/>
      <c r="H70" s="26" t="n"/>
      <c r="I70" s="27" t="n"/>
      <c r="J70" s="28">
        <f>IF(A70="","",F70+(G70*H70*I70))</f>
        <v/>
      </c>
      <c r="K70" s="28">
        <f>IF(C70="","",IFERROR(VLOOKUP(C70,'Resumen'!$J$5:$L$14,2,FALSE),0))</f>
        <v/>
      </c>
      <c r="L70" s="29">
        <f>IF(A70="","",IFERROR(J70/K70,0))</f>
        <v/>
      </c>
      <c r="M70" s="9">
        <f>IF(A70="","",IF(L70&gt;=1,"Objetivo alcanzado",IF(L70&gt;=0.8,"En seguimiento","Riesgo")))</f>
        <v/>
      </c>
      <c r="N70" s="28">
        <f>IF(C70="","",IFERROR(J70*VLOOKUP(C70,'Resumen'!$J$5:$L$14,3,FALSE),0))</f>
        <v/>
      </c>
    </row>
    <row r="71">
      <c r="A71" s="10" t="n"/>
      <c r="B71" s="30" t="n"/>
      <c r="C71" s="10" t="n"/>
      <c r="D71" s="10" t="n"/>
      <c r="E71" s="10" t="n"/>
      <c r="F71" s="26" t="n"/>
      <c r="G71" s="5" t="n"/>
      <c r="H71" s="26" t="n"/>
      <c r="I71" s="27" t="n"/>
      <c r="J71" s="31">
        <f>IF(A71="","",F71+(G71*H71*I71))</f>
        <v/>
      </c>
      <c r="K71" s="31">
        <f>IF(C71="","",IFERROR(VLOOKUP(C71,'Resumen'!$J$5:$L$14,2,FALSE),0))</f>
        <v/>
      </c>
      <c r="L71" s="32">
        <f>IF(A71="","",IFERROR(J71/K71,0))</f>
        <v/>
      </c>
      <c r="M71" s="14">
        <f>IF(A71="","",IF(L71&gt;=1,"Objetivo alcanzado",IF(L71&gt;=0.8,"En seguimiento","Riesgo")))</f>
        <v/>
      </c>
      <c r="N71" s="31">
        <f>IF(C71="","",IFERROR(J71*VLOOKUP(C71,'Resumen'!$J$5:$L$14,3,FALSE),0))</f>
        <v/>
      </c>
    </row>
    <row r="72">
      <c r="A72" s="2" t="n"/>
      <c r="B72" s="25" t="n"/>
      <c r="C72" s="2" t="n"/>
      <c r="D72" s="2" t="n"/>
      <c r="E72" s="2" t="n"/>
      <c r="F72" s="26" t="n"/>
      <c r="G72" s="5" t="n"/>
      <c r="H72" s="26" t="n"/>
      <c r="I72" s="27" t="n"/>
      <c r="J72" s="28">
        <f>IF(A72="","",F72+(G72*H72*I72))</f>
        <v/>
      </c>
      <c r="K72" s="28">
        <f>IF(C72="","",IFERROR(VLOOKUP(C72,'Resumen'!$J$5:$L$14,2,FALSE),0))</f>
        <v/>
      </c>
      <c r="L72" s="29">
        <f>IF(A72="","",IFERROR(J72/K72,0))</f>
        <v/>
      </c>
      <c r="M72" s="9">
        <f>IF(A72="","",IF(L72&gt;=1,"Objetivo alcanzado",IF(L72&gt;=0.8,"En seguimiento","Riesgo")))</f>
        <v/>
      </c>
      <c r="N72" s="28">
        <f>IF(C72="","",IFERROR(J72*VLOOKUP(C72,'Resumen'!$J$5:$L$14,3,FALSE),0))</f>
        <v/>
      </c>
    </row>
    <row r="73">
      <c r="A73" s="10" t="n"/>
      <c r="B73" s="30" t="n"/>
      <c r="C73" s="10" t="n"/>
      <c r="D73" s="10" t="n"/>
      <c r="E73" s="10" t="n"/>
      <c r="F73" s="26" t="n"/>
      <c r="G73" s="5" t="n"/>
      <c r="H73" s="26" t="n"/>
      <c r="I73" s="27" t="n"/>
      <c r="J73" s="31">
        <f>IF(A73="","",F73+(G73*H73*I73))</f>
        <v/>
      </c>
      <c r="K73" s="31">
        <f>IF(C73="","",IFERROR(VLOOKUP(C73,'Resumen'!$J$5:$L$14,2,FALSE),0))</f>
        <v/>
      </c>
      <c r="L73" s="32">
        <f>IF(A73="","",IFERROR(J73/K73,0))</f>
        <v/>
      </c>
      <c r="M73" s="14">
        <f>IF(A73="","",IF(L73&gt;=1,"Objetivo alcanzado",IF(L73&gt;=0.8,"En seguimiento","Riesgo")))</f>
        <v/>
      </c>
      <c r="N73" s="31">
        <f>IF(C73="","",IFERROR(J73*VLOOKUP(C73,'Resumen'!$J$5:$L$14,3,FALSE),0))</f>
        <v/>
      </c>
    </row>
    <row r="74">
      <c r="A74" s="2" t="n"/>
      <c r="B74" s="25" t="n"/>
      <c r="C74" s="2" t="n"/>
      <c r="D74" s="2" t="n"/>
      <c r="E74" s="2" t="n"/>
      <c r="F74" s="26" t="n"/>
      <c r="G74" s="5" t="n"/>
      <c r="H74" s="26" t="n"/>
      <c r="I74" s="27" t="n"/>
      <c r="J74" s="28">
        <f>IF(A74="","",F74+(G74*H74*I74))</f>
        <v/>
      </c>
      <c r="K74" s="28">
        <f>IF(C74="","",IFERROR(VLOOKUP(C74,'Resumen'!$J$5:$L$14,2,FALSE),0))</f>
        <v/>
      </c>
      <c r="L74" s="29">
        <f>IF(A74="","",IFERROR(J74/K74,0))</f>
        <v/>
      </c>
      <c r="M74" s="9">
        <f>IF(A74="","",IF(L74&gt;=1,"Objetivo alcanzado",IF(L74&gt;=0.8,"En seguimiento","Riesgo")))</f>
        <v/>
      </c>
      <c r="N74" s="28">
        <f>IF(C74="","",IFERROR(J74*VLOOKUP(C74,'Resumen'!$J$5:$L$14,3,FALSE),0))</f>
        <v/>
      </c>
    </row>
    <row r="75">
      <c r="A75" s="10" t="n"/>
      <c r="B75" s="30" t="n"/>
      <c r="C75" s="10" t="n"/>
      <c r="D75" s="10" t="n"/>
      <c r="E75" s="10" t="n"/>
      <c r="F75" s="26" t="n"/>
      <c r="G75" s="5" t="n"/>
      <c r="H75" s="26" t="n"/>
      <c r="I75" s="27" t="n"/>
      <c r="J75" s="31">
        <f>IF(A75="","",F75+(G75*H75*I75))</f>
        <v/>
      </c>
      <c r="K75" s="31">
        <f>IF(C75="","",IFERROR(VLOOKUP(C75,'Resumen'!$J$5:$L$14,2,FALSE),0))</f>
        <v/>
      </c>
      <c r="L75" s="32">
        <f>IF(A75="","",IFERROR(J75/K75,0))</f>
        <v/>
      </c>
      <c r="M75" s="14">
        <f>IF(A75="","",IF(L75&gt;=1,"Objetivo alcanzado",IF(L75&gt;=0.8,"En seguimiento","Riesgo")))</f>
        <v/>
      </c>
      <c r="N75" s="31">
        <f>IF(C75="","",IFERROR(J75*VLOOKUP(C75,'Resumen'!$J$5:$L$14,3,FALSE),0))</f>
        <v/>
      </c>
    </row>
    <row r="76">
      <c r="A76" s="2" t="n"/>
      <c r="B76" s="25" t="n"/>
      <c r="C76" s="2" t="n"/>
      <c r="D76" s="2" t="n"/>
      <c r="E76" s="2" t="n"/>
      <c r="F76" s="26" t="n"/>
      <c r="G76" s="5" t="n"/>
      <c r="H76" s="26" t="n"/>
      <c r="I76" s="27" t="n"/>
      <c r="J76" s="28">
        <f>IF(A76="","",F76+(G76*H76*I76))</f>
        <v/>
      </c>
      <c r="K76" s="28">
        <f>IF(C76="","",IFERROR(VLOOKUP(C76,'Resumen'!$J$5:$L$14,2,FALSE),0))</f>
        <v/>
      </c>
      <c r="L76" s="29">
        <f>IF(A76="","",IFERROR(J76/K76,0))</f>
        <v/>
      </c>
      <c r="M76" s="9">
        <f>IF(A76="","",IF(L76&gt;=1,"Objetivo alcanzado",IF(L76&gt;=0.8,"En seguimiento","Riesgo")))</f>
        <v/>
      </c>
      <c r="N76" s="28">
        <f>IF(C76="","",IFERROR(J76*VLOOKUP(C76,'Resumen'!$J$5:$L$14,3,FALSE),0))</f>
        <v/>
      </c>
    </row>
    <row r="77">
      <c r="A77" s="10" t="n"/>
      <c r="B77" s="30" t="n"/>
      <c r="C77" s="10" t="n"/>
      <c r="D77" s="10" t="n"/>
      <c r="E77" s="10" t="n"/>
      <c r="F77" s="26" t="n"/>
      <c r="G77" s="5" t="n"/>
      <c r="H77" s="26" t="n"/>
      <c r="I77" s="27" t="n"/>
      <c r="J77" s="31">
        <f>IF(A77="","",F77+(G77*H77*I77))</f>
        <v/>
      </c>
      <c r="K77" s="31">
        <f>IF(C77="","",IFERROR(VLOOKUP(C77,'Resumen'!$J$5:$L$14,2,FALSE),0))</f>
        <v/>
      </c>
      <c r="L77" s="32">
        <f>IF(A77="","",IFERROR(J77/K77,0))</f>
        <v/>
      </c>
      <c r="M77" s="14">
        <f>IF(A77="","",IF(L77&gt;=1,"Objetivo alcanzado",IF(L77&gt;=0.8,"En seguimiento","Riesgo")))</f>
        <v/>
      </c>
      <c r="N77" s="31">
        <f>IF(C77="","",IFERROR(J77*VLOOKUP(C77,'Resumen'!$J$5:$L$14,3,FALSE),0))</f>
        <v/>
      </c>
    </row>
    <row r="78">
      <c r="A78" s="2" t="n"/>
      <c r="B78" s="25" t="n"/>
      <c r="C78" s="2" t="n"/>
      <c r="D78" s="2" t="n"/>
      <c r="E78" s="2" t="n"/>
      <c r="F78" s="26" t="n"/>
      <c r="G78" s="5" t="n"/>
      <c r="H78" s="26" t="n"/>
      <c r="I78" s="27" t="n"/>
      <c r="J78" s="28">
        <f>IF(A78="","",F78+(G78*H78*I78))</f>
        <v/>
      </c>
      <c r="K78" s="28">
        <f>IF(C78="","",IFERROR(VLOOKUP(C78,'Resumen'!$J$5:$L$14,2,FALSE),0))</f>
        <v/>
      </c>
      <c r="L78" s="29">
        <f>IF(A78="","",IFERROR(J78/K78,0))</f>
        <v/>
      </c>
      <c r="M78" s="9">
        <f>IF(A78="","",IF(L78&gt;=1,"Objetivo alcanzado",IF(L78&gt;=0.8,"En seguimiento","Riesgo")))</f>
        <v/>
      </c>
      <c r="N78" s="28">
        <f>IF(C78="","",IFERROR(J78*VLOOKUP(C78,'Resumen'!$J$5:$L$14,3,FALSE),0))</f>
        <v/>
      </c>
    </row>
    <row r="79">
      <c r="A79" s="10" t="n"/>
      <c r="B79" s="30" t="n"/>
      <c r="C79" s="10" t="n"/>
      <c r="D79" s="10" t="n"/>
      <c r="E79" s="10" t="n"/>
      <c r="F79" s="26" t="n"/>
      <c r="G79" s="5" t="n"/>
      <c r="H79" s="26" t="n"/>
      <c r="I79" s="27" t="n"/>
      <c r="J79" s="31">
        <f>IF(A79="","",F79+(G79*H79*I79))</f>
        <v/>
      </c>
      <c r="K79" s="31">
        <f>IF(C79="","",IFERROR(VLOOKUP(C79,'Resumen'!$J$5:$L$14,2,FALSE),0))</f>
        <v/>
      </c>
      <c r="L79" s="32">
        <f>IF(A79="","",IFERROR(J79/K79,0))</f>
        <v/>
      </c>
      <c r="M79" s="14">
        <f>IF(A79="","",IF(L79&gt;=1,"Objetivo alcanzado",IF(L79&gt;=0.8,"En seguimiento","Riesgo")))</f>
        <v/>
      </c>
      <c r="N79" s="31">
        <f>IF(C79="","",IFERROR(J79*VLOOKUP(C79,'Resumen'!$J$5:$L$14,3,FALSE),0))</f>
        <v/>
      </c>
    </row>
    <row r="80">
      <c r="A80" s="2" t="n"/>
      <c r="B80" s="25" t="n"/>
      <c r="C80" s="2" t="n"/>
      <c r="D80" s="2" t="n"/>
      <c r="E80" s="2" t="n"/>
      <c r="F80" s="26" t="n"/>
      <c r="G80" s="5" t="n"/>
      <c r="H80" s="26" t="n"/>
      <c r="I80" s="27" t="n"/>
      <c r="J80" s="28">
        <f>IF(A80="","",F80+(G80*H80*I80))</f>
        <v/>
      </c>
      <c r="K80" s="28">
        <f>IF(C80="","",IFERROR(VLOOKUP(C80,'Resumen'!$J$5:$L$14,2,FALSE),0))</f>
        <v/>
      </c>
      <c r="L80" s="29">
        <f>IF(A80="","",IFERROR(J80/K80,0))</f>
        <v/>
      </c>
      <c r="M80" s="9">
        <f>IF(A80="","",IF(L80&gt;=1,"Objetivo alcanzado",IF(L80&gt;=0.8,"En seguimiento","Riesgo")))</f>
        <v/>
      </c>
      <c r="N80" s="28">
        <f>IF(C80="","",IFERROR(J80*VLOOKUP(C80,'Resumen'!$J$5:$L$14,3,FALSE),0))</f>
        <v/>
      </c>
    </row>
    <row r="81">
      <c r="A81" s="10" t="n"/>
      <c r="B81" s="30" t="n"/>
      <c r="C81" s="10" t="n"/>
      <c r="D81" s="10" t="n"/>
      <c r="E81" s="10" t="n"/>
      <c r="F81" s="26" t="n"/>
      <c r="G81" s="5" t="n"/>
      <c r="H81" s="26" t="n"/>
      <c r="I81" s="27" t="n"/>
      <c r="J81" s="31">
        <f>IF(A81="","",F81+(G81*H81*I81))</f>
        <v/>
      </c>
      <c r="K81" s="31">
        <f>IF(C81="","",IFERROR(VLOOKUP(C81,'Resumen'!$J$5:$L$14,2,FALSE),0))</f>
        <v/>
      </c>
      <c r="L81" s="32">
        <f>IF(A81="","",IFERROR(J81/K81,0))</f>
        <v/>
      </c>
      <c r="M81" s="14">
        <f>IF(A81="","",IF(L81&gt;=1,"Objetivo alcanzado",IF(L81&gt;=0.8,"En seguimiento","Riesgo")))</f>
        <v/>
      </c>
      <c r="N81" s="31">
        <f>IF(C81="","",IFERROR(J81*VLOOKUP(C81,'Resumen'!$J$5:$L$14,3,FALSE),0))</f>
        <v/>
      </c>
    </row>
    <row r="82">
      <c r="A82" s="2" t="n"/>
      <c r="B82" s="25" t="n"/>
      <c r="C82" s="2" t="n"/>
      <c r="D82" s="2" t="n"/>
      <c r="E82" s="2" t="n"/>
      <c r="F82" s="26" t="n"/>
      <c r="G82" s="5" t="n"/>
      <c r="H82" s="26" t="n"/>
      <c r="I82" s="27" t="n"/>
      <c r="J82" s="28">
        <f>IF(A82="","",F82+(G82*H82*I82))</f>
        <v/>
      </c>
      <c r="K82" s="28">
        <f>IF(C82="","",IFERROR(VLOOKUP(C82,'Resumen'!$J$5:$L$14,2,FALSE),0))</f>
        <v/>
      </c>
      <c r="L82" s="29">
        <f>IF(A82="","",IFERROR(J82/K82,0))</f>
        <v/>
      </c>
      <c r="M82" s="9">
        <f>IF(A82="","",IF(L82&gt;=1,"Objetivo alcanzado",IF(L82&gt;=0.8,"En seguimiento","Riesgo")))</f>
        <v/>
      </c>
      <c r="N82" s="28">
        <f>IF(C82="","",IFERROR(J82*VLOOKUP(C82,'Resumen'!$J$5:$L$14,3,FALSE),0))</f>
        <v/>
      </c>
    </row>
    <row r="83">
      <c r="A83" s="10" t="n"/>
      <c r="B83" s="30" t="n"/>
      <c r="C83" s="10" t="n"/>
      <c r="D83" s="10" t="n"/>
      <c r="E83" s="10" t="n"/>
      <c r="F83" s="26" t="n"/>
      <c r="G83" s="5" t="n"/>
      <c r="H83" s="26" t="n"/>
      <c r="I83" s="27" t="n"/>
      <c r="J83" s="31">
        <f>IF(A83="","",F83+(G83*H83*I83))</f>
        <v/>
      </c>
      <c r="K83" s="31">
        <f>IF(C83="","",IFERROR(VLOOKUP(C83,'Resumen'!$J$5:$L$14,2,FALSE),0))</f>
        <v/>
      </c>
      <c r="L83" s="32">
        <f>IF(A83="","",IFERROR(J83/K83,0))</f>
        <v/>
      </c>
      <c r="M83" s="14">
        <f>IF(A83="","",IF(L83&gt;=1,"Objetivo alcanzado",IF(L83&gt;=0.8,"En seguimiento","Riesgo")))</f>
        <v/>
      </c>
      <c r="N83" s="31">
        <f>IF(C83="","",IFERROR(J83*VLOOKUP(C83,'Resumen'!$J$5:$L$14,3,FALSE),0))</f>
        <v/>
      </c>
    </row>
    <row r="84">
      <c r="A84" s="2" t="n"/>
      <c r="B84" s="25" t="n"/>
      <c r="C84" s="2" t="n"/>
      <c r="D84" s="2" t="n"/>
      <c r="E84" s="2" t="n"/>
      <c r="F84" s="26" t="n"/>
      <c r="G84" s="5" t="n"/>
      <c r="H84" s="26" t="n"/>
      <c r="I84" s="27" t="n"/>
      <c r="J84" s="28">
        <f>IF(A84="","",F84+(G84*H84*I84))</f>
        <v/>
      </c>
      <c r="K84" s="28">
        <f>IF(C84="","",IFERROR(VLOOKUP(C84,'Resumen'!$J$5:$L$14,2,FALSE),0))</f>
        <v/>
      </c>
      <c r="L84" s="29">
        <f>IF(A84="","",IFERROR(J84/K84,0))</f>
        <v/>
      </c>
      <c r="M84" s="9">
        <f>IF(A84="","",IF(L84&gt;=1,"Objetivo alcanzado",IF(L84&gt;=0.8,"En seguimiento","Riesgo")))</f>
        <v/>
      </c>
      <c r="N84" s="28">
        <f>IF(C84="","",IFERROR(J84*VLOOKUP(C84,'Resumen'!$J$5:$L$14,3,FALSE),0))</f>
        <v/>
      </c>
    </row>
    <row r="85">
      <c r="A85" s="10" t="n"/>
      <c r="B85" s="30" t="n"/>
      <c r="C85" s="10" t="n"/>
      <c r="D85" s="10" t="n"/>
      <c r="E85" s="10" t="n"/>
      <c r="F85" s="26" t="n"/>
      <c r="G85" s="5" t="n"/>
      <c r="H85" s="26" t="n"/>
      <c r="I85" s="27" t="n"/>
      <c r="J85" s="31">
        <f>IF(A85="","",F85+(G85*H85*I85))</f>
        <v/>
      </c>
      <c r="K85" s="31">
        <f>IF(C85="","",IFERROR(VLOOKUP(C85,'Resumen'!$J$5:$L$14,2,FALSE),0))</f>
        <v/>
      </c>
      <c r="L85" s="32">
        <f>IF(A85="","",IFERROR(J85/K85,0))</f>
        <v/>
      </c>
      <c r="M85" s="14">
        <f>IF(A85="","",IF(L85&gt;=1,"Objetivo alcanzado",IF(L85&gt;=0.8,"En seguimiento","Riesgo")))</f>
        <v/>
      </c>
      <c r="N85" s="31">
        <f>IF(C85="","",IFERROR(J85*VLOOKUP(C85,'Resumen'!$J$5:$L$14,3,FALSE),0))</f>
        <v/>
      </c>
    </row>
    <row r="86">
      <c r="A86" s="2" t="n"/>
      <c r="B86" s="25" t="n"/>
      <c r="C86" s="2" t="n"/>
      <c r="D86" s="2" t="n"/>
      <c r="E86" s="2" t="n"/>
      <c r="F86" s="26" t="n"/>
      <c r="G86" s="5" t="n"/>
      <c r="H86" s="26" t="n"/>
      <c r="I86" s="27" t="n"/>
      <c r="J86" s="28">
        <f>IF(A86="","",F86+(G86*H86*I86))</f>
        <v/>
      </c>
      <c r="K86" s="28">
        <f>IF(C86="","",IFERROR(VLOOKUP(C86,'Resumen'!$J$5:$L$14,2,FALSE),0))</f>
        <v/>
      </c>
      <c r="L86" s="29">
        <f>IF(A86="","",IFERROR(J86/K86,0))</f>
        <v/>
      </c>
      <c r="M86" s="9">
        <f>IF(A86="","",IF(L86&gt;=1,"Objetivo alcanzado",IF(L86&gt;=0.8,"En seguimiento","Riesgo")))</f>
        <v/>
      </c>
      <c r="N86" s="28">
        <f>IF(C86="","",IFERROR(J86*VLOOKUP(C86,'Resumen'!$J$5:$L$14,3,FALSE),0))</f>
        <v/>
      </c>
    </row>
    <row r="87">
      <c r="A87" s="10" t="n"/>
      <c r="B87" s="30" t="n"/>
      <c r="C87" s="10" t="n"/>
      <c r="D87" s="10" t="n"/>
      <c r="E87" s="10" t="n"/>
      <c r="F87" s="26" t="n"/>
      <c r="G87" s="5" t="n"/>
      <c r="H87" s="26" t="n"/>
      <c r="I87" s="27" t="n"/>
      <c r="J87" s="31">
        <f>IF(A87="","",F87+(G87*H87*I87))</f>
        <v/>
      </c>
      <c r="K87" s="31">
        <f>IF(C87="","",IFERROR(VLOOKUP(C87,'Resumen'!$J$5:$L$14,2,FALSE),0))</f>
        <v/>
      </c>
      <c r="L87" s="32">
        <f>IF(A87="","",IFERROR(J87/K87,0))</f>
        <v/>
      </c>
      <c r="M87" s="14">
        <f>IF(A87="","",IF(L87&gt;=1,"Objetivo alcanzado",IF(L87&gt;=0.8,"En seguimiento","Riesgo")))</f>
        <v/>
      </c>
      <c r="N87" s="31">
        <f>IF(C87="","",IFERROR(J87*VLOOKUP(C87,'Resumen'!$J$5:$L$14,3,FALSE),0))</f>
        <v/>
      </c>
    </row>
    <row r="88">
      <c r="A88" s="2" t="n"/>
      <c r="B88" s="25" t="n"/>
      <c r="C88" s="2" t="n"/>
      <c r="D88" s="2" t="n"/>
      <c r="E88" s="2" t="n"/>
      <c r="F88" s="26" t="n"/>
      <c r="G88" s="5" t="n"/>
      <c r="H88" s="26" t="n"/>
      <c r="I88" s="27" t="n"/>
      <c r="J88" s="28">
        <f>IF(A88="","",F88+(G88*H88*I88))</f>
        <v/>
      </c>
      <c r="K88" s="28">
        <f>IF(C88="","",IFERROR(VLOOKUP(C88,'Resumen'!$J$5:$L$14,2,FALSE),0))</f>
        <v/>
      </c>
      <c r="L88" s="29">
        <f>IF(A88="","",IFERROR(J88/K88,0))</f>
        <v/>
      </c>
      <c r="M88" s="9">
        <f>IF(A88="","",IF(L88&gt;=1,"Objetivo alcanzado",IF(L88&gt;=0.8,"En seguimiento","Riesgo")))</f>
        <v/>
      </c>
      <c r="N88" s="28">
        <f>IF(C88="","",IFERROR(J88*VLOOKUP(C88,'Resumen'!$J$5:$L$14,3,FALSE),0))</f>
        <v/>
      </c>
    </row>
    <row r="89">
      <c r="A89" s="10" t="n"/>
      <c r="B89" s="30" t="n"/>
      <c r="C89" s="10" t="n"/>
      <c r="D89" s="10" t="n"/>
      <c r="E89" s="10" t="n"/>
      <c r="F89" s="26" t="n"/>
      <c r="G89" s="5" t="n"/>
      <c r="H89" s="26" t="n"/>
      <c r="I89" s="27" t="n"/>
      <c r="J89" s="31">
        <f>IF(A89="","",F89+(G89*H89*I89))</f>
        <v/>
      </c>
      <c r="K89" s="31">
        <f>IF(C89="","",IFERROR(VLOOKUP(C89,'Resumen'!$J$5:$L$14,2,FALSE),0))</f>
        <v/>
      </c>
      <c r="L89" s="32">
        <f>IF(A89="","",IFERROR(J89/K89,0))</f>
        <v/>
      </c>
      <c r="M89" s="14">
        <f>IF(A89="","",IF(L89&gt;=1,"Objetivo alcanzado",IF(L89&gt;=0.8,"En seguimiento","Riesgo")))</f>
        <v/>
      </c>
      <c r="N89" s="31">
        <f>IF(C89="","",IFERROR(J89*VLOOKUP(C89,'Resumen'!$J$5:$L$14,3,FALSE),0))</f>
        <v/>
      </c>
    </row>
    <row r="90">
      <c r="A90" s="2" t="n"/>
      <c r="B90" s="25" t="n"/>
      <c r="C90" s="2" t="n"/>
      <c r="D90" s="2" t="n"/>
      <c r="E90" s="2" t="n"/>
      <c r="F90" s="26" t="n"/>
      <c r="G90" s="5" t="n"/>
      <c r="H90" s="26" t="n"/>
      <c r="I90" s="27" t="n"/>
      <c r="J90" s="28">
        <f>IF(A90="","",F90+(G90*H90*I90))</f>
        <v/>
      </c>
      <c r="K90" s="28">
        <f>IF(C90="","",IFERROR(VLOOKUP(C90,'Resumen'!$J$5:$L$14,2,FALSE),0))</f>
        <v/>
      </c>
      <c r="L90" s="29">
        <f>IF(A90="","",IFERROR(J90/K90,0))</f>
        <v/>
      </c>
      <c r="M90" s="9">
        <f>IF(A90="","",IF(L90&gt;=1,"Objetivo alcanzado",IF(L90&gt;=0.8,"En seguimiento","Riesgo")))</f>
        <v/>
      </c>
      <c r="N90" s="28">
        <f>IF(C90="","",IFERROR(J90*VLOOKUP(C90,'Resumen'!$J$5:$L$14,3,FALSE),0))</f>
        <v/>
      </c>
    </row>
    <row r="91">
      <c r="A91" s="10" t="n"/>
      <c r="B91" s="30" t="n"/>
      <c r="C91" s="10" t="n"/>
      <c r="D91" s="10" t="n"/>
      <c r="E91" s="10" t="n"/>
      <c r="F91" s="26" t="n"/>
      <c r="G91" s="5" t="n"/>
      <c r="H91" s="26" t="n"/>
      <c r="I91" s="27" t="n"/>
      <c r="J91" s="31">
        <f>IF(A91="","",F91+(G91*H91*I91))</f>
        <v/>
      </c>
      <c r="K91" s="31">
        <f>IF(C91="","",IFERROR(VLOOKUP(C91,'Resumen'!$J$5:$L$14,2,FALSE),0))</f>
        <v/>
      </c>
      <c r="L91" s="32">
        <f>IF(A91="","",IFERROR(J91/K91,0))</f>
        <v/>
      </c>
      <c r="M91" s="14">
        <f>IF(A91="","",IF(L91&gt;=1,"Objetivo alcanzado",IF(L91&gt;=0.8,"En seguimiento","Riesgo")))</f>
        <v/>
      </c>
      <c r="N91" s="31">
        <f>IF(C91="","",IFERROR(J91*VLOOKUP(C91,'Resumen'!$J$5:$L$14,3,FALSE),0))</f>
        <v/>
      </c>
    </row>
    <row r="92">
      <c r="A92" s="2" t="n"/>
      <c r="B92" s="25" t="n"/>
      <c r="C92" s="2" t="n"/>
      <c r="D92" s="2" t="n"/>
      <c r="E92" s="2" t="n"/>
      <c r="F92" s="26" t="n"/>
      <c r="G92" s="5" t="n"/>
      <c r="H92" s="26" t="n"/>
      <c r="I92" s="27" t="n"/>
      <c r="J92" s="28">
        <f>IF(A92="","",F92+(G92*H92*I92))</f>
        <v/>
      </c>
      <c r="K92" s="28">
        <f>IF(C92="","",IFERROR(VLOOKUP(C92,'Resumen'!$J$5:$L$14,2,FALSE),0))</f>
        <v/>
      </c>
      <c r="L92" s="29">
        <f>IF(A92="","",IFERROR(J92/K92,0))</f>
        <v/>
      </c>
      <c r="M92" s="9">
        <f>IF(A92="","",IF(L92&gt;=1,"Objetivo alcanzado",IF(L92&gt;=0.8,"En seguimiento","Riesgo")))</f>
        <v/>
      </c>
      <c r="N92" s="28">
        <f>IF(C92="","",IFERROR(J92*VLOOKUP(C92,'Resumen'!$J$5:$L$14,3,FALSE),0))</f>
        <v/>
      </c>
    </row>
    <row r="93">
      <c r="A93" s="10" t="n"/>
      <c r="B93" s="30" t="n"/>
      <c r="C93" s="10" t="n"/>
      <c r="D93" s="10" t="n"/>
      <c r="E93" s="10" t="n"/>
      <c r="F93" s="26" t="n"/>
      <c r="G93" s="5" t="n"/>
      <c r="H93" s="26" t="n"/>
      <c r="I93" s="27" t="n"/>
      <c r="J93" s="31">
        <f>IF(A93="","",F93+(G93*H93*I93))</f>
        <v/>
      </c>
      <c r="K93" s="31">
        <f>IF(C93="","",IFERROR(VLOOKUP(C93,'Resumen'!$J$5:$L$14,2,FALSE),0))</f>
        <v/>
      </c>
      <c r="L93" s="32">
        <f>IF(A93="","",IFERROR(J93/K93,0))</f>
        <v/>
      </c>
      <c r="M93" s="14">
        <f>IF(A93="","",IF(L93&gt;=1,"Objetivo alcanzado",IF(L93&gt;=0.8,"En seguimiento","Riesgo")))</f>
        <v/>
      </c>
      <c r="N93" s="31">
        <f>IF(C93="","",IFERROR(J93*VLOOKUP(C93,'Resumen'!$J$5:$L$14,3,FALSE),0))</f>
        <v/>
      </c>
    </row>
    <row r="94">
      <c r="A94" s="2" t="n"/>
      <c r="B94" s="25" t="n"/>
      <c r="C94" s="2" t="n"/>
      <c r="D94" s="2" t="n"/>
      <c r="E94" s="2" t="n"/>
      <c r="F94" s="26" t="n"/>
      <c r="G94" s="5" t="n"/>
      <c r="H94" s="26" t="n"/>
      <c r="I94" s="27" t="n"/>
      <c r="J94" s="28">
        <f>IF(A94="","",F94+(G94*H94*I94))</f>
        <v/>
      </c>
      <c r="K94" s="28">
        <f>IF(C94="","",IFERROR(VLOOKUP(C94,'Resumen'!$J$5:$L$14,2,FALSE),0))</f>
        <v/>
      </c>
      <c r="L94" s="29">
        <f>IF(A94="","",IFERROR(J94/K94,0))</f>
        <v/>
      </c>
      <c r="M94" s="9">
        <f>IF(A94="","",IF(L94&gt;=1,"Objetivo alcanzado",IF(L94&gt;=0.8,"En seguimiento","Riesgo")))</f>
        <v/>
      </c>
      <c r="N94" s="28">
        <f>IF(C94="","",IFERROR(J94*VLOOKUP(C94,'Resumen'!$J$5:$L$14,3,FALSE),0))</f>
        <v/>
      </c>
    </row>
    <row r="95">
      <c r="A95" s="10" t="n"/>
      <c r="B95" s="30" t="n"/>
      <c r="C95" s="10" t="n"/>
      <c r="D95" s="10" t="n"/>
      <c r="E95" s="10" t="n"/>
      <c r="F95" s="26" t="n"/>
      <c r="G95" s="5" t="n"/>
      <c r="H95" s="26" t="n"/>
      <c r="I95" s="27" t="n"/>
      <c r="J95" s="31">
        <f>IF(A95="","",F95+(G95*H95*I95))</f>
        <v/>
      </c>
      <c r="K95" s="31">
        <f>IF(C95="","",IFERROR(VLOOKUP(C95,'Resumen'!$J$5:$L$14,2,FALSE),0))</f>
        <v/>
      </c>
      <c r="L95" s="32">
        <f>IF(A95="","",IFERROR(J95/K95,0))</f>
        <v/>
      </c>
      <c r="M95" s="14">
        <f>IF(A95="","",IF(L95&gt;=1,"Objetivo alcanzado",IF(L95&gt;=0.8,"En seguimiento","Riesgo")))</f>
        <v/>
      </c>
      <c r="N95" s="31">
        <f>IF(C95="","",IFERROR(J95*VLOOKUP(C95,'Resumen'!$J$5:$L$14,3,FALSE),0))</f>
        <v/>
      </c>
    </row>
    <row r="96">
      <c r="A96" s="2" t="n"/>
      <c r="B96" s="25" t="n"/>
      <c r="C96" s="2" t="n"/>
      <c r="D96" s="2" t="n"/>
      <c r="E96" s="2" t="n"/>
      <c r="F96" s="26" t="n"/>
      <c r="G96" s="5" t="n"/>
      <c r="H96" s="26" t="n"/>
      <c r="I96" s="27" t="n"/>
      <c r="J96" s="28">
        <f>IF(A96="","",F96+(G96*H96*I96))</f>
        <v/>
      </c>
      <c r="K96" s="28">
        <f>IF(C96="","",IFERROR(VLOOKUP(C96,'Resumen'!$J$5:$L$14,2,FALSE),0))</f>
        <v/>
      </c>
      <c r="L96" s="29">
        <f>IF(A96="","",IFERROR(J96/K96,0))</f>
        <v/>
      </c>
      <c r="M96" s="9">
        <f>IF(A96="","",IF(L96&gt;=1,"Objetivo alcanzado",IF(L96&gt;=0.8,"En seguimiento","Riesgo")))</f>
        <v/>
      </c>
      <c r="N96" s="28">
        <f>IF(C96="","",IFERROR(J96*VLOOKUP(C96,'Resumen'!$J$5:$L$14,3,FALSE),0))</f>
        <v/>
      </c>
    </row>
    <row r="97">
      <c r="A97" s="10" t="n"/>
      <c r="B97" s="30" t="n"/>
      <c r="C97" s="10" t="n"/>
      <c r="D97" s="10" t="n"/>
      <c r="E97" s="10" t="n"/>
      <c r="F97" s="26" t="n"/>
      <c r="G97" s="5" t="n"/>
      <c r="H97" s="26" t="n"/>
      <c r="I97" s="27" t="n"/>
      <c r="J97" s="31">
        <f>IF(A97="","",F97+(G97*H97*I97))</f>
        <v/>
      </c>
      <c r="K97" s="31">
        <f>IF(C97="","",IFERROR(VLOOKUP(C97,'Resumen'!$J$5:$L$14,2,FALSE),0))</f>
        <v/>
      </c>
      <c r="L97" s="32">
        <f>IF(A97="","",IFERROR(J97/K97,0))</f>
        <v/>
      </c>
      <c r="M97" s="14">
        <f>IF(A97="","",IF(L97&gt;=1,"Objetivo alcanzado",IF(L97&gt;=0.8,"En seguimiento","Riesgo")))</f>
        <v/>
      </c>
      <c r="N97" s="31">
        <f>IF(C97="","",IFERROR(J97*VLOOKUP(C97,'Resumen'!$J$5:$L$14,3,FALSE),0))</f>
        <v/>
      </c>
    </row>
    <row r="98">
      <c r="A98" s="2" t="n"/>
      <c r="B98" s="25" t="n"/>
      <c r="C98" s="2" t="n"/>
      <c r="D98" s="2" t="n"/>
      <c r="E98" s="2" t="n"/>
      <c r="F98" s="26" t="n"/>
      <c r="G98" s="5" t="n"/>
      <c r="H98" s="26" t="n"/>
      <c r="I98" s="27" t="n"/>
      <c r="J98" s="28">
        <f>IF(A98="","",F98+(G98*H98*I98))</f>
        <v/>
      </c>
      <c r="K98" s="28">
        <f>IF(C98="","",IFERROR(VLOOKUP(C98,'Resumen'!$J$5:$L$14,2,FALSE),0))</f>
        <v/>
      </c>
      <c r="L98" s="29">
        <f>IF(A98="","",IFERROR(J98/K98,0))</f>
        <v/>
      </c>
      <c r="M98" s="9">
        <f>IF(A98="","",IF(L98&gt;=1,"Objetivo alcanzado",IF(L98&gt;=0.8,"En seguimiento","Riesgo")))</f>
        <v/>
      </c>
      <c r="N98" s="28">
        <f>IF(C98="","",IFERROR(J98*VLOOKUP(C98,'Resumen'!$J$5:$L$14,3,FALSE),0))</f>
        <v/>
      </c>
    </row>
    <row r="99">
      <c r="A99" s="10" t="n"/>
      <c r="B99" s="30" t="n"/>
      <c r="C99" s="10" t="n"/>
      <c r="D99" s="10" t="n"/>
      <c r="E99" s="10" t="n"/>
      <c r="F99" s="26" t="n"/>
      <c r="G99" s="5" t="n"/>
      <c r="H99" s="26" t="n"/>
      <c r="I99" s="27" t="n"/>
      <c r="J99" s="31">
        <f>IF(A99="","",F99+(G99*H99*I99))</f>
        <v/>
      </c>
      <c r="K99" s="31">
        <f>IF(C99="","",IFERROR(VLOOKUP(C99,'Resumen'!$J$5:$L$14,2,FALSE),0))</f>
        <v/>
      </c>
      <c r="L99" s="32">
        <f>IF(A99="","",IFERROR(J99/K99,0))</f>
        <v/>
      </c>
      <c r="M99" s="14">
        <f>IF(A99="","",IF(L99&gt;=1,"Objetivo alcanzado",IF(L99&gt;=0.8,"En seguimiento","Riesgo")))</f>
        <v/>
      </c>
      <c r="N99" s="31">
        <f>IF(C99="","",IFERROR(J99*VLOOKUP(C99,'Resumen'!$J$5:$L$14,3,FALSE),0))</f>
        <v/>
      </c>
    </row>
    <row r="100">
      <c r="A100" s="2" t="n"/>
      <c r="B100" s="25" t="n"/>
      <c r="C100" s="2" t="n"/>
      <c r="D100" s="2" t="n"/>
      <c r="E100" s="2" t="n"/>
      <c r="F100" s="26" t="n"/>
      <c r="G100" s="5" t="n"/>
      <c r="H100" s="26" t="n"/>
      <c r="I100" s="27" t="n"/>
      <c r="J100" s="28">
        <f>IF(A100="","",F100+(G100*H100*I100))</f>
        <v/>
      </c>
      <c r="K100" s="28">
        <f>IF(C100="","",IFERROR(VLOOKUP(C100,'Resumen'!$J$5:$L$14,2,FALSE),0))</f>
        <v/>
      </c>
      <c r="L100" s="29">
        <f>IF(A100="","",IFERROR(J100/K100,0))</f>
        <v/>
      </c>
      <c r="M100" s="9">
        <f>IF(A100="","",IF(L100&gt;=1,"Objetivo alcanzado",IF(L100&gt;=0.8,"En seguimiento","Riesgo")))</f>
        <v/>
      </c>
      <c r="N100" s="28">
        <f>IF(C100="","",IFERROR(J100*VLOOKUP(C100,'Resumen'!$J$5:$L$14,3,FALSE),0))</f>
        <v/>
      </c>
    </row>
    <row r="101">
      <c r="A101" s="10" t="n"/>
      <c r="B101" s="30" t="n"/>
      <c r="C101" s="10" t="n"/>
      <c r="D101" s="10" t="n"/>
      <c r="E101" s="10" t="n"/>
      <c r="F101" s="26" t="n"/>
      <c r="G101" s="5" t="n"/>
      <c r="H101" s="26" t="n"/>
      <c r="I101" s="27" t="n"/>
      <c r="J101" s="31">
        <f>IF(A101="","",F101+(G101*H101*I101))</f>
        <v/>
      </c>
      <c r="K101" s="31">
        <f>IF(C101="","",IFERROR(VLOOKUP(C101,'Resumen'!$J$5:$L$14,2,FALSE),0))</f>
        <v/>
      </c>
      <c r="L101" s="32">
        <f>IF(A101="","",IFERROR(J101/K101,0))</f>
        <v/>
      </c>
      <c r="M101" s="14">
        <f>IF(A101="","",IF(L101&gt;=1,"Objetivo alcanzado",IF(L101&gt;=0.8,"En seguimiento","Riesgo")))</f>
        <v/>
      </c>
      <c r="N101" s="31">
        <f>IF(C101="","",IFERROR(J101*VLOOKUP(C101,'Resumen'!$J$5:$L$14,3,FALSE),0))</f>
        <v/>
      </c>
    </row>
  </sheetData>
  <autoFilter ref="A1:N101"/>
  <conditionalFormatting sqref="L2:L101">
    <cfRule type="expression" priority="1" dxfId="0" stopIfTrue="1">
      <formula>AND($A2&lt;&gt;"",$L2&gt;=1)</formula>
    </cfRule>
    <cfRule type="expression" priority="2" dxfId="1" stopIfTrue="1">
      <formula>AND($A2&lt;&gt;"",$L2&gt;=0.8,$L2&lt;1)</formula>
    </cfRule>
    <cfRule type="expression" priority="3" dxfId="2" stopIfTrue="1">
      <formula>AND($A2&lt;&gt;"",$L2&lt;0.8)</formula>
    </cfRule>
  </conditionalFormatting>
  <conditionalFormatting sqref="M2:M101">
    <cfRule type="expression" priority="4" dxfId="2" stopIfTrue="1">
      <formula>AND($A2&lt;&gt;"",$M2="Riesgo")</formula>
    </cfRule>
  </conditionalFormatting>
  <dataValidations count="6">
    <dataValidation sqref="C2:C101" showErrorMessage="1" showInputMessage="1" allowBlank="1" errorTitle="Comercial no válido" error="Seleccione un comercial incluido en la tabla de objetivos." type="list">
      <formula1>"Lucía Gómez,Martín Navarro,Sofía Romero,Hugo Martín,Marta Sánchez,Pablo Ortega,Carmen Ruiz,Javier Molina,Laura Castro,Álvaro Pérez"</formula1>
    </dataValidation>
    <dataValidation sqref="E2:E101" showErrorMessage="1" showInputMessage="1" allowBlank="1" errorTitle="Zona no válida" error="Seleccione una zona de la lista." type="list">
      <formula1>"Centro,Noreste,Levante,Sur,Norte"</formula1>
    </dataValidation>
    <dataValidation sqref="F2:F101" showErrorMessage="1" showInputMessage="1" allowBlank="1" errorTitle="Importe no válido" error="Introduzca un importe igual o superior a cero." type="decimal" operator="greaterThanOrEqual">
      <formula1>0</formula1>
    </dataValidation>
    <dataValidation sqref="G2:G101" showErrorMessage="1" showInputMessage="1" allowBlank="1" errorTitle="Número no válido" error="Introduzca un número entero igual o superior a cero." type="whole" operator="greaterThanOrEqual">
      <formula1>0</formula1>
    </dataValidation>
    <dataValidation sqref="H2:H101" showErrorMessage="1" showInputMessage="1" allowBlank="1" errorTitle="Ticket no válido" error="Introduzca un importe igual o superior a cero." type="decimal" operator="greaterThanOrEqual">
      <formula1>0</formula1>
    </dataValidation>
    <dataValidation sqref="I2:I101" showErrorMessage="1" showInputMessage="1" allowBlank="1" errorTitle="Probabilidad no válida" error="Introduzca un porcentaje entre 0% y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O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22" customWidth="1" min="10" max="10"/>
    <col width="21" customWidth="1" min="11" max="11"/>
    <col width="15" customWidth="1" min="12" max="12"/>
    <col width="4" customWidth="1" min="13" max="13"/>
    <col width="22" customWidth="1" min="14" max="14"/>
    <col width="22" customWidth="1" min="15" max="15"/>
  </cols>
  <sheetData>
    <row r="1" ht="30" customHeight="1">
      <c r="A1" s="15" t="inlineStr">
        <is>
          <t>Panel de control de previsión comercial</t>
        </is>
      </c>
      <c r="B1" s="33" t="n"/>
      <c r="C1" s="33" t="n"/>
      <c r="D1" s="33" t="n"/>
      <c r="E1" s="33" t="n"/>
      <c r="F1" s="33" t="n"/>
      <c r="G1" s="34" t="n"/>
    </row>
    <row r="2">
      <c r="A2" s="16" t="inlineStr">
        <is>
          <t>Indicadores globales de ventas, previsiones y consecución de objetivos</t>
        </is>
      </c>
    </row>
    <row r="3">
      <c r="A3" s="17" t="inlineStr">
        <is>
          <t>Ventas reales totales</t>
        </is>
      </c>
      <c r="B3" s="35">
        <f>SUM('Datos ventas'!F2:F101)</f>
        <v/>
      </c>
      <c r="J3" s="16" t="inlineStr">
        <is>
          <t>Tabla auxiliar de objetivos</t>
        </is>
      </c>
      <c r="N3" s="16" t="inlineStr">
        <is>
          <t>Distribución por estado</t>
        </is>
      </c>
    </row>
    <row r="4">
      <c r="A4" s="17" t="inlineStr">
        <is>
          <t>Previsión total</t>
        </is>
      </c>
      <c r="B4" s="35">
        <f>SUM('Datos ventas'!J2:J101)</f>
        <v/>
      </c>
      <c r="J4" s="1" t="inlineStr">
        <is>
          <t>Comercial</t>
        </is>
      </c>
      <c r="K4" s="1" t="inlineStr">
        <is>
          <t>Objetivo mensual (€)</t>
        </is>
      </c>
      <c r="L4" s="1" t="inlineStr">
        <is>
          <t>Comisión (%)</t>
        </is>
      </c>
      <c r="N4" s="1" t="inlineStr">
        <is>
          <t>Estado</t>
        </is>
      </c>
      <c r="O4" s="1" t="inlineStr">
        <is>
          <t>Número de comerciales</t>
        </is>
      </c>
    </row>
    <row r="5">
      <c r="A5" s="17" t="inlineStr">
        <is>
          <t>Objetivos totales</t>
        </is>
      </c>
      <c r="B5" s="35">
        <f>SUM('Datos ventas'!K2:K101)</f>
        <v/>
      </c>
      <c r="J5" s="2" t="inlineStr">
        <is>
          <t>Lucía Gómez</t>
        </is>
      </c>
      <c r="K5" s="26" t="n">
        <v>30000</v>
      </c>
      <c r="L5" s="27" t="n">
        <v>0.035</v>
      </c>
      <c r="N5" s="2" t="inlineStr">
        <is>
          <t>Objetivo alcanzado</t>
        </is>
      </c>
      <c r="O5" s="19">
        <f>COUNTIF('Datos ventas'!$M$2:$M$101,N5)</f>
        <v/>
      </c>
    </row>
    <row r="6">
      <c r="A6" s="17" t="inlineStr">
        <is>
          <t>Cumplimiento global</t>
        </is>
      </c>
      <c r="B6" s="36">
        <f>IFERROR(B4/B5,0)</f>
        <v/>
      </c>
      <c r="J6" s="10" t="inlineStr">
        <is>
          <t>Martín Navarro</t>
        </is>
      </c>
      <c r="K6" s="26" t="n">
        <v>32000</v>
      </c>
      <c r="L6" s="27" t="n">
        <v>0.04</v>
      </c>
      <c r="N6" s="10" t="inlineStr">
        <is>
          <t>En seguimiento</t>
        </is>
      </c>
      <c r="O6" s="21">
        <f>COUNTIF('Datos ventas'!$M$2:$M$101,N6)</f>
        <v/>
      </c>
    </row>
    <row r="7">
      <c r="A7" s="17" t="inlineStr">
        <is>
          <t>Promedio de probabilidad</t>
        </is>
      </c>
      <c r="B7" s="36">
        <f>IFERROR(AVERAGE('Datos ventas'!I2:I101),0)</f>
        <v/>
      </c>
      <c r="J7" s="2" t="inlineStr">
        <is>
          <t>Sofía Romero</t>
        </is>
      </c>
      <c r="K7" s="26" t="n">
        <v>26000</v>
      </c>
      <c r="L7" s="27" t="n">
        <v>0.03</v>
      </c>
      <c r="N7" s="2" t="inlineStr">
        <is>
          <t>Riesgo</t>
        </is>
      </c>
      <c r="O7" s="19">
        <f>COUNTIF('Datos ventas'!$M$2:$M$101,N7)</f>
        <v/>
      </c>
    </row>
    <row r="8">
      <c r="A8" s="17" t="inlineStr">
        <is>
          <t>Comerciales en riesgo</t>
        </is>
      </c>
      <c r="B8" s="22">
        <f>COUNTIF('Datos ventas'!M2:M101,"Riesgo")</f>
        <v/>
      </c>
      <c r="J8" s="10" t="inlineStr">
        <is>
          <t>Hugo Martín</t>
        </is>
      </c>
      <c r="K8" s="26" t="n">
        <v>24000</v>
      </c>
      <c r="L8" s="27" t="n">
        <v>0.025</v>
      </c>
    </row>
    <row r="9">
      <c r="J9" s="2" t="inlineStr">
        <is>
          <t>Marta Sánchez</t>
        </is>
      </c>
      <c r="K9" s="26" t="n">
        <v>28000</v>
      </c>
      <c r="L9" s="27" t="n">
        <v>0.04</v>
      </c>
    </row>
    <row r="10">
      <c r="J10" s="10" t="inlineStr">
        <is>
          <t>Pablo Ortega</t>
        </is>
      </c>
      <c r="K10" s="26" t="n">
        <v>25000</v>
      </c>
      <c r="L10" s="27" t="n">
        <v>0.03</v>
      </c>
    </row>
    <row r="11">
      <c r="J11" s="2" t="inlineStr">
        <is>
          <t>Carmen Ruiz</t>
        </is>
      </c>
      <c r="K11" s="26" t="n">
        <v>35000</v>
      </c>
      <c r="L11" s="27" t="n">
        <v>0.045</v>
      </c>
    </row>
    <row r="12">
      <c r="J12" s="10" t="inlineStr">
        <is>
          <t>Javier Molina</t>
        </is>
      </c>
      <c r="K12" s="26" t="n">
        <v>22000</v>
      </c>
      <c r="L12" s="27" t="n">
        <v>0.02</v>
      </c>
    </row>
    <row r="13">
      <c r="J13" s="2" t="inlineStr">
        <is>
          <t>Laura Castro</t>
        </is>
      </c>
      <c r="K13" s="26" t="n">
        <v>29000</v>
      </c>
      <c r="L13" s="27" t="n">
        <v>0.035</v>
      </c>
    </row>
    <row r="14">
      <c r="J14" s="10" t="inlineStr">
        <is>
          <t>Álvaro Pérez</t>
        </is>
      </c>
      <c r="K14" s="26" t="n">
        <v>23000</v>
      </c>
      <c r="L14" s="27" t="n">
        <v>0.03</v>
      </c>
    </row>
  </sheetData>
  <mergeCells count="1">
    <mergeCell ref="A1:G1"/>
  </mergeCells>
  <conditionalFormatting sqref="B6">
    <cfRule type="expression" priority="1" dxfId="0" stopIfTrue="1">
      <formula>B6&gt;=1</formula>
    </cfRule>
    <cfRule type="expression" priority="2" dxfId="1" stopIfTrue="1">
      <formula>AND(B6&gt;=0.8,B6&lt;1)</formula>
    </cfRule>
    <cfRule type="expression" priority="3" dxfId="2" stopIfTrue="1">
      <formula>B6&lt;0.8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8102E"/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10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>
      <c r="A1" s="15" t="inlineStr">
        <is>
          <t>Guía de uso de la previsión de ventas mensual</t>
        </is>
      </c>
      <c r="B1" s="33" t="n"/>
      <c r="C1" s="33" t="n"/>
      <c r="D1" s="33" t="n"/>
      <c r="E1" s="33" t="n"/>
      <c r="F1" s="33" t="n"/>
      <c r="G1" s="33" t="n"/>
      <c r="H1" s="34" t="n"/>
    </row>
    <row r="2"/>
    <row r="3">
      <c r="A3" s="16" t="inlineStr">
        <is>
          <t>Uso recomendado</t>
        </is>
      </c>
    </row>
    <row r="4"/>
    <row r="5" ht="30" customHeight="1">
      <c r="A5" s="23" t="inlineStr">
        <is>
          <t>1. Introducir o sustituir los datos amarillos de la hoja Datos ventas.</t>
        </is>
      </c>
    </row>
    <row r="6" ht="30" customHeight="1">
      <c r="A6" s="24" t="inlineStr">
        <is>
          <t>2. Mantener el nombre del comercial exactamente igual que en la tabla auxiliar de la hoja Resumen.</t>
        </is>
      </c>
    </row>
    <row r="7" ht="30" customHeight="1">
      <c r="A7" s="23" t="inlineStr">
        <is>
          <t>3. Actualizar los objetivos mensuales y los porcentajes de comisión en la hoja Resumen.</t>
        </is>
      </c>
    </row>
    <row r="8" ht="30" customHeight="1">
      <c r="A8" s="24" t="inlineStr">
        <is>
          <t>4. Revisar especialmente las oportunidades abiertas y la probabilidad media de cierre.</t>
        </is>
      </c>
    </row>
    <row r="9" ht="30" customHeight="1">
      <c r="A9" s="23" t="inlineStr">
        <is>
          <t>5. Utilizar la previsión como apoyo comercial, no como garantía de facturación.</t>
        </is>
      </c>
    </row>
    <row r="10" ht="30" customHeight="1">
      <c r="A10" s="24" t="inlineStr">
        <is>
          <t>6. Para una pyme española, contrastar las cifras con la facturación, el IVA del 21% y las necesidades de tesorería.</t>
        </is>
      </c>
    </row>
    <row r="11"/>
    <row r="12"/>
    <row r="13">
      <c r="A13" s="16" t="inlineStr">
        <is>
          <t>Descripción de hojas y columnas</t>
        </is>
      </c>
    </row>
    <row r="14"/>
    <row r="15" ht="38" customHeight="1">
      <c r="A15" s="24" t="inlineStr">
        <is>
          <t>Datos ventas: contiene un registro por comercial y mes. Las columnas amarillas son las entradas manuales de ventas, oportunidades, ticket medio y probabilidad.</t>
        </is>
      </c>
    </row>
    <row r="16" ht="38" customHeight="1">
      <c r="A16" s="24" t="inlineStr">
        <is>
          <t>Previsión ponderada: suma las ventas reales a la estimación de oportunidades abiertas según el ticket medio y la probabilidad registrada.</t>
        </is>
      </c>
    </row>
    <row r="17" ht="38" customHeight="1">
      <c r="A17" s="24" t="inlineStr">
        <is>
          <t>Objetivo mensual y comisión estimada: se calculan automáticamente según la tabla auxiliar de la hoja Resumen.</t>
        </is>
      </c>
    </row>
    <row r="18" ht="38" customHeight="1">
      <c r="A18" s="24" t="inlineStr">
        <is>
          <t>Resumen: presenta indicadores globales, objetivos por comercial y gráficos de comparación y evolución.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2026-09-06T23:47:13Z</dcterms:created>
  <dcterms:modified xmlns:dcterms="http://purl.org/dc/terms/" xmlns:xsi="http://www.w3.org/2001/XMLSchema-instance" xsi:type="dcterms:W3CDTF">2026-09-06T23:47:13Z</dcterms:modified>
</cp:coreProperties>
</file>