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o Interesados" sheetId="1" state="visible" r:id="rId1"/>
    <sheet xmlns:r="http://schemas.openxmlformats.org/officeDocument/2006/relationships" name="Panel de Control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AAAA"/>
    <numFmt numFmtId="165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.5"/>
    </font>
    <font>
      <name val="Calibri"/>
      <b val="1"/>
      <sz val="10.5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6" borderId="0" pivotButton="0" quotePrefix="0" xfId="0"/>
    <xf numFmtId="0" fontId="3" fillId="0" borderId="1" pivotButton="0" quotePrefix="0" xfId="0"/>
    <xf numFmtId="0" fontId="3" fillId="0" borderId="1" applyAlignment="1" pivotButton="0" quotePrefix="0" xfId="0">
      <alignment horizontal="left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2" fillId="2" borderId="0" pivotButton="0" quotePrefix="0" xfId="0"/>
    <xf numFmtId="0" fontId="2" fillId="2" borderId="1" pivotButton="0" quotePrefix="0" xfId="0"/>
    <xf numFmtId="0" fontId="0" fillId="3" borderId="1" pivotButton="0" quotePrefix="0" xfId="0"/>
    <xf numFmtId="0" fontId="0" fillId="3" borderId="1" applyAlignment="1" pivotButton="0" quotePrefix="0" xfId="0">
      <alignment horizontal="center" vertical="center" wrapText="1"/>
    </xf>
    <xf numFmtId="0" fontId="3" fillId="3" borderId="1" pivotButton="0" quotePrefix="0" xfId="0"/>
    <xf numFmtId="0" fontId="3" fillId="3" borderId="1" applyAlignment="1" pivotButton="0" quotePrefix="0" xfId="0">
      <alignment horizontal="center" vertical="center" wrapText="1"/>
    </xf>
    <xf numFmtId="0" fontId="0" fillId="5" borderId="1" pivotButton="0" quotePrefix="0" xfId="0"/>
    <xf numFmtId="0" fontId="0" fillId="5" borderId="1" applyAlignment="1" pivotButton="0" quotePrefix="0" xfId="0">
      <alignment horizontal="center" vertical="center" wrapText="1"/>
    </xf>
    <xf numFmtId="0" fontId="3" fillId="5" borderId="1" pivotButton="0" quotePrefix="0" xfId="0"/>
    <xf numFmtId="0" fontId="3" fillId="5" borderId="1" applyAlignment="1" pivotButton="0" quotePrefix="0" xfId="0">
      <alignment horizontal="center" vertical="center" wrapText="1"/>
    </xf>
    <xf numFmtId="165" fontId="4" fillId="0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b val="1"/>
        <color rgb="00FFFFFF"/>
      </font>
      <fill>
        <patternFill patternType="solid">
          <fgColor rgb="00DC2626"/>
        </patternFill>
      </fill>
    </dxf>
    <dxf>
      <font>
        <b val="1"/>
        <color rgb="00FFFFFF"/>
      </font>
      <fill>
        <patternFill patternType="solid">
          <fgColor rgb="00F59E0B"/>
        </patternFill>
      </fill>
    </dxf>
    <dxf>
      <font>
        <b val="1"/>
        <color rgb="00FFFFFF"/>
      </font>
      <fill>
        <patternFill patternType="solid">
          <fgColor rgb="0022C55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por Cuadrante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'Panel de Control'!$A$5:$A$9</f>
            </numRef>
          </cat>
          <val>
            <numRef>
              <f>'Panel de Control'!$B$5:$B$9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Satisfacción por Interesado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'Panel de Control'!E3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'Panel de Control'!$D$4:$D$13</f>
            </numRef>
          </cat>
          <val>
            <numRef>
              <f>'Panel de Control'!$E$4:$E$13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Interesado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Nivel (1-10)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6</col>
      <colOff>0</colOff>
      <row>2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19</row>
      <rowOff>0</rowOff>
    </from>
    <ext cx="576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18" customWidth="1" min="2" max="2"/>
    <col width="24" customWidth="1" min="3" max="3"/>
    <col width="20" customWidth="1" min="4" max="4"/>
    <col width="10" customWidth="1" min="5" max="5"/>
    <col width="11" customWidth="1" min="6" max="6"/>
    <col width="24" customWidth="1" min="7" max="7"/>
    <col width="40" customWidth="1" min="8" max="8"/>
    <col width="26" customWidth="1" min="9" max="9"/>
    <col width="13" customWidth="1" min="10" max="10"/>
    <col width="14" customWidth="1" min="11" max="11"/>
    <col width="15" customWidth="1" min="12" max="12"/>
    <col width="30" customWidth="1" min="13" max="13"/>
    <col width="26" customWidth="1" min="15" max="15"/>
    <col width="45" customWidth="1" min="16" max="16"/>
  </cols>
  <sheetData>
    <row r="1" ht="28" customHeight="1">
      <c r="A1" s="1" t="inlineStr">
        <is>
          <t>REGISTRO DE INTERESADOS DEL PROYECTO — PLANTILLA EXCEL</t>
        </is>
      </c>
      <c r="O1" s="2" t="inlineStr">
        <is>
          <t>Cuadrante</t>
        </is>
      </c>
      <c r="P1" s="2" t="inlineStr">
        <is>
          <t>Estrategia Detallada</t>
        </is>
      </c>
    </row>
    <row r="2">
      <c r="O2" s="3" t="inlineStr">
        <is>
          <t>Gestionar Estrechamente</t>
        </is>
      </c>
      <c r="P2" s="4" t="inlineStr">
        <is>
          <t>Comunicación frecuente y personalizada. Involucrar en decisiones clave.</t>
        </is>
      </c>
    </row>
    <row r="3">
      <c r="A3" s="5" t="inlineStr">
        <is>
          <t>Nº</t>
        </is>
      </c>
      <c r="B3" s="5" t="inlineStr">
        <is>
          <t>Nombre</t>
        </is>
      </c>
      <c r="C3" s="5" t="inlineStr">
        <is>
          <t>Organización / Departamento</t>
        </is>
      </c>
      <c r="D3" s="5" t="inlineStr">
        <is>
          <t>Rol en el Proyecto</t>
        </is>
      </c>
      <c r="E3" s="5" t="inlineStr">
        <is>
          <t>Interés</t>
        </is>
      </c>
      <c r="F3" s="5" t="inlineStr">
        <is>
          <t>Influencia</t>
        </is>
      </c>
      <c r="G3" s="5" t="inlineStr">
        <is>
          <t>Cuadrante</t>
        </is>
      </c>
      <c r="H3" s="5" t="inlineStr">
        <is>
          <t>Estrategia Detallada</t>
        </is>
      </c>
      <c r="I3" s="5" t="inlineStr">
        <is>
          <t>Email</t>
        </is>
      </c>
      <c r="J3" s="5" t="inlineStr">
        <is>
          <t>Teléfono</t>
        </is>
      </c>
      <c r="K3" s="5" t="inlineStr">
        <is>
          <t>Fecha de Alta</t>
        </is>
      </c>
      <c r="L3" s="5" t="inlineStr">
        <is>
          <t>Satisfacción (1-10)</t>
        </is>
      </c>
      <c r="M3" s="5" t="inlineStr">
        <is>
          <t>Notas</t>
        </is>
      </c>
      <c r="O3" s="3" t="inlineStr">
        <is>
          <t>Mantener Informado</t>
        </is>
      </c>
      <c r="P3" s="4" t="inlineStr">
        <is>
          <t>Informar mediante boletines y reportes periódicos.</t>
        </is>
      </c>
    </row>
    <row r="4">
      <c r="A4" s="6" t="n">
        <v>1</v>
      </c>
      <c r="B4" s="6" t="inlineStr">
        <is>
          <t>Lucía Fernández</t>
        </is>
      </c>
      <c r="C4" s="6" t="inlineStr">
        <is>
          <t>Ayuntamiento de Madrid</t>
        </is>
      </c>
      <c r="D4" s="6" t="inlineStr">
        <is>
          <t>Patrocinador</t>
        </is>
      </c>
      <c r="E4" s="7" t="inlineStr">
        <is>
          <t>Alto</t>
        </is>
      </c>
      <c r="F4" s="7" t="inlineStr">
        <is>
          <t>Alto</t>
        </is>
      </c>
      <c r="G4" s="6">
        <f>IF(AND(E4="Alto",F4="Alto")"Gestionar Estrechamente",IF(AND(E4="Alto",F4="Bajo")"Mantener Informado",IF(AND(E4="Bajo",F4="Alto")"Mantener Satisfecho",IF(AND(E4="Bajo",F4="Bajo")"Monitorizar (Minimo Esfuerzo)",IF(OR(E4="Alto",F4="Alto")"Gestionar Estrechamente""Monitorizar (Esfuerzo Medio)")))))</f>
        <v/>
      </c>
      <c r="H4" s="6">
        <f>IFERROR(VLOOKUP(G4,$O$2:$P$6,2,FALSE),"Revisar manualmente")</f>
        <v/>
      </c>
      <c r="I4" s="8" t="inlineStr">
        <is>
          <t>lucia.fernandez@madrid.es</t>
        </is>
      </c>
      <c r="J4" s="8" t="inlineStr">
        <is>
          <t>600123456</t>
        </is>
      </c>
      <c r="K4" s="9" t="inlineStr">
        <is>
          <t>05/01/2026</t>
        </is>
      </c>
      <c r="L4" s="6" t="n">
        <v>9</v>
      </c>
      <c r="M4" s="7" t="inlineStr">
        <is>
          <t>Impulsora principal del proyecto.</t>
        </is>
      </c>
      <c r="O4" s="3" t="inlineStr">
        <is>
          <t>Mantener Satisfecho</t>
        </is>
      </c>
      <c r="P4" s="4" t="inlineStr">
        <is>
          <t>Mantener satisfecho con mínima carga de información, evitar sobrecarga.</t>
        </is>
      </c>
    </row>
    <row r="5">
      <c r="A5" s="10" t="n">
        <v>2</v>
      </c>
      <c r="B5" s="10" t="inlineStr">
        <is>
          <t>Martín Gómez</t>
        </is>
      </c>
      <c r="C5" s="10" t="inlineStr">
        <is>
          <t>Banco Santander</t>
        </is>
      </c>
      <c r="D5" s="10" t="inlineStr">
        <is>
          <t>Cliente</t>
        </is>
      </c>
      <c r="E5" s="7" t="inlineStr">
        <is>
          <t>Alto</t>
        </is>
      </c>
      <c r="F5" s="7" t="inlineStr">
        <is>
          <t>Bajo</t>
        </is>
      </c>
      <c r="G5" s="10">
        <f>IF(AND(E5="Alto",F5="Alto")"Gestionar Estrechamente",IF(AND(E5="Alto",F5="Bajo")"Mantener Informado",IF(AND(E5="Bajo",F5="Alto")"Mantener Satisfecho",IF(AND(E5="Bajo",F5="Bajo")"Monitorizar (Minimo Esfuerzo)",IF(OR(E5="Alto",F5="Alto")"Gestionar Estrechamente""Monitorizar (Esfuerzo Medio)")))))</f>
        <v/>
      </c>
      <c r="H5" s="10">
        <f>IFERROR(VLOOKUP(G5,$O$2:$P$6,2,FALSE),"Revisar manualmente")</f>
        <v/>
      </c>
      <c r="I5" s="8" t="inlineStr">
        <is>
          <t>martin.gomez@santander.com</t>
        </is>
      </c>
      <c r="J5" s="8" t="inlineStr">
        <is>
          <t>600234567</t>
        </is>
      </c>
      <c r="K5" s="9" t="inlineStr">
        <is>
          <t>08/01/2026</t>
        </is>
      </c>
      <c r="L5" s="10" t="n">
        <v>7</v>
      </c>
      <c r="M5" s="7" t="inlineStr">
        <is>
          <t>Requiere informes mensuales.</t>
        </is>
      </c>
      <c r="O5" s="3" t="inlineStr">
        <is>
          <t>Monitorizar (Minimo Esfuerzo)</t>
        </is>
      </c>
      <c r="P5" s="4" t="inlineStr">
        <is>
          <t>Supervisión básica, sin gran inversión de recursos.</t>
        </is>
      </c>
    </row>
    <row r="6">
      <c r="A6" s="6" t="n">
        <v>3</v>
      </c>
      <c r="B6" s="6" t="inlineStr">
        <is>
          <t>Sofía Ruiz</t>
        </is>
      </c>
      <c r="C6" s="6" t="inlineStr">
        <is>
          <t>Iberdrola</t>
        </is>
      </c>
      <c r="D6" s="6" t="inlineStr">
        <is>
          <t>Usuario Final</t>
        </is>
      </c>
      <c r="E6" s="7" t="inlineStr">
        <is>
          <t>Bajo</t>
        </is>
      </c>
      <c r="F6" s="7" t="inlineStr">
        <is>
          <t>Alto</t>
        </is>
      </c>
      <c r="G6" s="6">
        <f>IF(AND(E6="Alto",F6="Alto")"Gestionar Estrechamente",IF(AND(E6="Alto",F6="Bajo")"Mantener Informado",IF(AND(E6="Bajo",F6="Alto")"Mantener Satisfecho",IF(AND(E6="Bajo",F6="Bajo")"Monitorizar (Minimo Esfuerzo)",IF(OR(E6="Alto",F6="Alto")"Gestionar Estrechamente""Monitorizar (Esfuerzo Medio)")))))</f>
        <v/>
      </c>
      <c r="H6" s="6">
        <f>IFERROR(VLOOKUP(G6,$O$2:$P$6,2,FALSE),"Revisar manualmente")</f>
        <v/>
      </c>
      <c r="I6" s="8" t="inlineStr">
        <is>
          <t>sofia.ruiz@iberdrola.es</t>
        </is>
      </c>
      <c r="J6" s="8" t="inlineStr">
        <is>
          <t>600345678</t>
        </is>
      </c>
      <c r="K6" s="9" t="inlineStr">
        <is>
          <t>10/01/2026</t>
        </is>
      </c>
      <c r="L6" s="6" t="n">
        <v>6</v>
      </c>
      <c r="M6" s="7" t="inlineStr">
        <is>
          <t>Poca implicación pero alta autoridad.</t>
        </is>
      </c>
      <c r="O6" s="3" t="inlineStr">
        <is>
          <t>Monitorizar (Esfuerzo Medio)</t>
        </is>
      </c>
      <c r="P6" s="4" t="inlineStr">
        <is>
          <t>Seguimiento periódico moderado.</t>
        </is>
      </c>
    </row>
    <row r="7">
      <c r="A7" s="10" t="n">
        <v>4</v>
      </c>
      <c r="B7" s="10" t="inlineStr">
        <is>
          <t>Hugo Martínez</t>
        </is>
      </c>
      <c r="C7" s="10" t="inlineStr">
        <is>
          <t>Telefónica</t>
        </is>
      </c>
      <c r="D7" s="10" t="inlineStr">
        <is>
          <t>Proveedor</t>
        </is>
      </c>
      <c r="E7" s="7" t="inlineStr">
        <is>
          <t>Bajo</t>
        </is>
      </c>
      <c r="F7" s="7" t="inlineStr">
        <is>
          <t>Bajo</t>
        </is>
      </c>
      <c r="G7" s="10">
        <f>IF(AND(E7="Alto",F7="Alto")"Gestionar Estrechamente",IF(AND(E7="Alto",F7="Bajo")"Mantener Informado",IF(AND(E7="Bajo",F7="Alto")"Mantener Satisfecho",IF(AND(E7="Bajo",F7="Bajo")"Monitorizar (Minimo Esfuerzo)",IF(OR(E7="Alto",F7="Alto")"Gestionar Estrechamente""Monitorizar (Esfuerzo Medio)")))))</f>
        <v/>
      </c>
      <c r="H7" s="10">
        <f>IFERROR(VLOOKUP(G7,$O$2:$P$6,2,FALSE),"Revisar manualmente")</f>
        <v/>
      </c>
      <c r="I7" s="8" t="inlineStr">
        <is>
          <t>hugo.martinez@telefonica.es</t>
        </is>
      </c>
      <c r="J7" s="8" t="inlineStr">
        <is>
          <t>600456789</t>
        </is>
      </c>
      <c r="K7" s="9" t="inlineStr">
        <is>
          <t>12/01/2026</t>
        </is>
      </c>
      <c r="L7" s="10" t="n">
        <v>5</v>
      </c>
      <c r="M7" s="7" t="inlineStr">
        <is>
          <t>Contacto solo si hay incidencias.</t>
        </is>
      </c>
    </row>
    <row r="8">
      <c r="A8" s="6" t="n">
        <v>5</v>
      </c>
      <c r="B8" s="6" t="inlineStr">
        <is>
          <t>Marta López</t>
        </is>
      </c>
      <c r="C8" s="6" t="inlineStr">
        <is>
          <t>Mercadona</t>
        </is>
      </c>
      <c r="D8" s="6" t="inlineStr">
        <is>
          <t>Equipo de Proyecto</t>
        </is>
      </c>
      <c r="E8" s="7" t="inlineStr">
        <is>
          <t>Medio</t>
        </is>
      </c>
      <c r="F8" s="7" t="inlineStr">
        <is>
          <t>Alto</t>
        </is>
      </c>
      <c r="G8" s="6">
        <f>IF(AND(E8="Alto",F8="Alto")"Gestionar Estrechamente",IF(AND(E8="Alto",F8="Bajo")"Mantener Informado",IF(AND(E8="Bajo",F8="Alto")"Mantener Satisfecho",IF(AND(E8="Bajo",F8="Bajo")"Monitorizar (Minimo Esfuerzo)",IF(OR(E8="Alto",F8="Alto")"Gestionar Estrechamente""Monitorizar (Esfuerzo Medio)")))))</f>
        <v/>
      </c>
      <c r="H8" s="6">
        <f>IFERROR(VLOOKUP(G8,$O$2:$P$6,2,FALSE),"Revisar manualmente")</f>
        <v/>
      </c>
      <c r="I8" s="8" t="inlineStr">
        <is>
          <t>marta.lopez@mercadona.es</t>
        </is>
      </c>
      <c r="J8" s="8" t="inlineStr">
        <is>
          <t>600567890</t>
        </is>
      </c>
      <c r="K8" s="9" t="inlineStr">
        <is>
          <t>15/01/2026</t>
        </is>
      </c>
      <c r="L8" s="6" t="n">
        <v>8</v>
      </c>
      <c r="M8" s="7" t="inlineStr">
        <is>
          <t>Participa en reuniones semanales.</t>
        </is>
      </c>
    </row>
    <row r="9">
      <c r="A9" s="10" t="n">
        <v>6</v>
      </c>
      <c r="B9" s="10" t="inlineStr">
        <is>
          <t>Pablo Sánchez</t>
        </is>
      </c>
      <c r="C9" s="10" t="inlineStr">
        <is>
          <t>Repsol</t>
        </is>
      </c>
      <c r="D9" s="10" t="inlineStr">
        <is>
          <t>Director de Área</t>
        </is>
      </c>
      <c r="E9" s="7" t="inlineStr">
        <is>
          <t>Alto</t>
        </is>
      </c>
      <c r="F9" s="7" t="inlineStr">
        <is>
          <t>Medio</t>
        </is>
      </c>
      <c r="G9" s="10">
        <f>IF(AND(E9="Alto",F9="Alto")"Gestionar Estrechamente",IF(AND(E9="Alto",F9="Bajo")"Mantener Informado",IF(AND(E9="Bajo",F9="Alto")"Mantener Satisfecho",IF(AND(E9="Bajo",F9="Bajo")"Monitorizar (Minimo Esfuerzo)",IF(OR(E9="Alto",F9="Alto")"Gestionar Estrechamente""Monitorizar (Esfuerzo Medio)")))))</f>
        <v/>
      </c>
      <c r="H9" s="10">
        <f>IFERROR(VLOOKUP(G9,$O$2:$P$6,2,FALSE),"Revisar manualmente")</f>
        <v/>
      </c>
      <c r="I9" s="8" t="inlineStr">
        <is>
          <t>pablo.sanchez@repsol.com</t>
        </is>
      </c>
      <c r="J9" s="8" t="inlineStr">
        <is>
          <t>600678901</t>
        </is>
      </c>
      <c r="K9" s="9" t="inlineStr">
        <is>
          <t>18/01/2026</t>
        </is>
      </c>
      <c r="L9" s="10" t="n">
        <v>7</v>
      </c>
      <c r="M9" s="7" t="inlineStr">
        <is>
          <t>Aprueba presupuestos clave.</t>
        </is>
      </c>
    </row>
    <row r="10">
      <c r="A10" s="6" t="n">
        <v>7</v>
      </c>
      <c r="B10" s="6" t="inlineStr">
        <is>
          <t>Carmen Díaz</t>
        </is>
      </c>
      <c r="C10" s="6" t="inlineStr">
        <is>
          <t>Inditex</t>
        </is>
      </c>
      <c r="D10" s="6" t="inlineStr">
        <is>
          <t>Regulador</t>
        </is>
      </c>
      <c r="E10" s="7" t="inlineStr">
        <is>
          <t>Medio</t>
        </is>
      </c>
      <c r="F10" s="7" t="inlineStr">
        <is>
          <t>Medio</t>
        </is>
      </c>
      <c r="G10" s="6">
        <f>IF(AND(E10="Alto",F10="Alto")"Gestionar Estrechamente",IF(AND(E10="Alto",F10="Bajo")"Mantener Informado",IF(AND(E10="Bajo",F10="Alto")"Mantener Satisfecho",IF(AND(E10="Bajo",F10="Bajo")"Monitorizar (Minimo Esfuerzo)",IF(OR(E10="Alto",F10="Alto")"Gestionar Estrechamente""Monitorizar (Esfuerzo Medio)")))))</f>
        <v/>
      </c>
      <c r="H10" s="6">
        <f>IFERROR(VLOOKUP(G10,$O$2:$P$6,2,FALSE),"Revisar manualmente")</f>
        <v/>
      </c>
      <c r="I10" s="8" t="inlineStr">
        <is>
          <t>carmen.diaz@inditex.com</t>
        </is>
      </c>
      <c r="J10" s="8" t="inlineStr">
        <is>
          <t>600789012</t>
        </is>
      </c>
      <c r="K10" s="9" t="inlineStr">
        <is>
          <t>20/01/2026</t>
        </is>
      </c>
      <c r="L10" s="6" t="n">
        <v>6</v>
      </c>
      <c r="M10" s="7" t="inlineStr">
        <is>
          <t>Supervisa cumplimiento normativo.</t>
        </is>
      </c>
    </row>
    <row r="11">
      <c r="A11" s="10" t="n">
        <v>8</v>
      </c>
      <c r="B11" s="10" t="inlineStr">
        <is>
          <t>Javier Torres</t>
        </is>
      </c>
      <c r="C11" s="10" t="inlineStr">
        <is>
          <t>CaixaBank</t>
        </is>
      </c>
      <c r="D11" s="10" t="inlineStr">
        <is>
          <t>Consultor Externo</t>
        </is>
      </c>
      <c r="E11" s="7" t="inlineStr">
        <is>
          <t>Bajo</t>
        </is>
      </c>
      <c r="F11" s="7" t="inlineStr">
        <is>
          <t>Medio</t>
        </is>
      </c>
      <c r="G11" s="10">
        <f>IF(AND(E11="Alto",F11="Alto")"Gestionar Estrechamente",IF(AND(E11="Alto",F11="Bajo")"Mantener Informado",IF(AND(E11="Bajo",F11="Alto")"Mantener Satisfecho",IF(AND(E11="Bajo",F11="Bajo")"Monitorizar (Minimo Esfuerzo)",IF(OR(E11="Alto",F11="Alto")"Gestionar Estrechamente""Monitorizar (Esfuerzo Medio)")))))</f>
        <v/>
      </c>
      <c r="H11" s="10">
        <f>IFERROR(VLOOKUP(G11,$O$2:$P$6,2,FALSE),"Revisar manualmente")</f>
        <v/>
      </c>
      <c r="I11" s="8" t="inlineStr">
        <is>
          <t>javier.torres@caixabank.es</t>
        </is>
      </c>
      <c r="J11" s="8" t="inlineStr">
        <is>
          <t>600890123</t>
        </is>
      </c>
      <c r="K11" s="9" t="inlineStr">
        <is>
          <t>22/01/2026</t>
        </is>
      </c>
      <c r="L11" s="10" t="n">
        <v>6</v>
      </c>
      <c r="M11" s="7" t="inlineStr">
        <is>
          <t>Apoyo puntual en fase de diseño.</t>
        </is>
      </c>
    </row>
    <row r="12">
      <c r="A12" s="6" t="n">
        <v>9</v>
      </c>
      <c r="B12" s="6" t="inlineStr">
        <is>
          <t>Elena Castro</t>
        </is>
      </c>
      <c r="C12" s="6" t="inlineStr">
        <is>
          <t>Endesa</t>
        </is>
      </c>
      <c r="D12" s="6" t="inlineStr">
        <is>
          <t>Accionista</t>
        </is>
      </c>
      <c r="E12" s="7" t="inlineStr">
        <is>
          <t>Alto</t>
        </is>
      </c>
      <c r="F12" s="7" t="inlineStr">
        <is>
          <t>Alto</t>
        </is>
      </c>
      <c r="G12" s="6">
        <f>IF(AND(E12="Alto",F12="Alto")"Gestionar Estrechamente",IF(AND(E12="Alto",F12="Bajo")"Mantener Informado",IF(AND(E12="Bajo",F12="Alto")"Mantener Satisfecho",IF(AND(E12="Bajo",F12="Bajo")"Monitorizar (Minimo Esfuerzo)",IF(OR(E12="Alto",F12="Alto")"Gestionar Estrechamente""Monitorizar (Esfuerzo Medio)")))))</f>
        <v/>
      </c>
      <c r="H12" s="6">
        <f>IFERROR(VLOOKUP(G12,$O$2:$P$6,2,FALSE),"Revisar manualmente")</f>
        <v/>
      </c>
      <c r="I12" s="8" t="inlineStr">
        <is>
          <t>elena.castro@endesa.es</t>
        </is>
      </c>
      <c r="J12" s="8" t="inlineStr">
        <is>
          <t>600901234</t>
        </is>
      </c>
      <c r="K12" s="9" t="inlineStr">
        <is>
          <t>25/01/2026</t>
        </is>
      </c>
      <c r="L12" s="6" t="n">
        <v>9</v>
      </c>
      <c r="M12" s="7" t="inlineStr">
        <is>
          <t>Máxima prioridad de comunicación.</t>
        </is>
      </c>
    </row>
    <row r="13">
      <c r="A13" s="10" t="n">
        <v>10</v>
      </c>
      <c r="B13" s="10" t="inlineStr">
        <is>
          <t>Antonio Ramírez</t>
        </is>
      </c>
      <c r="C13" s="10" t="inlineStr">
        <is>
          <t>Correos</t>
        </is>
      </c>
      <c r="D13" s="10" t="inlineStr">
        <is>
          <t>Socio Tecnológico</t>
        </is>
      </c>
      <c r="E13" s="7" t="inlineStr">
        <is>
          <t>Medio</t>
        </is>
      </c>
      <c r="F13" s="7" t="inlineStr">
        <is>
          <t>Bajo</t>
        </is>
      </c>
      <c r="G13" s="10">
        <f>IF(AND(E13="Alto",F13="Alto")"Gestionar Estrechamente",IF(AND(E13="Alto",F13="Bajo")"Mantener Informado",IF(AND(E13="Bajo",F13="Alto")"Mantener Satisfecho",IF(AND(E13="Bajo",F13="Bajo")"Monitorizar (Minimo Esfuerzo)",IF(OR(E13="Alto",F13="Alto")"Gestionar Estrechamente""Monitorizar (Esfuerzo Medio)")))))</f>
        <v/>
      </c>
      <c r="H13" s="10">
        <f>IFERROR(VLOOKUP(G13,$O$2:$P$6,2,FALSE),"Revisar manualmente")</f>
        <v/>
      </c>
      <c r="I13" s="8" t="inlineStr">
        <is>
          <t>antonio.ramirez@correos.es</t>
        </is>
      </c>
      <c r="J13" s="8" t="inlineStr">
        <is>
          <t>600012345</t>
        </is>
      </c>
      <c r="K13" s="9" t="inlineStr">
        <is>
          <t>28/01/2026</t>
        </is>
      </c>
      <c r="L13" s="10" t="n">
        <v>7</v>
      </c>
      <c r="M13" s="7" t="inlineStr">
        <is>
          <t>Aporta infraestructura técnica.</t>
        </is>
      </c>
    </row>
    <row r="15">
      <c r="A15" s="2" t="inlineStr">
        <is>
          <t>MÉTRICAS</t>
        </is>
      </c>
    </row>
    <row r="16">
      <c r="A16" s="3" t="inlineStr">
        <is>
          <t>Total interesados registrados</t>
        </is>
      </c>
      <c r="C16" s="11">
        <f>COUNTA(B4:B13)</f>
        <v/>
      </c>
    </row>
    <row r="17">
      <c r="A17" s="3" t="inlineStr">
        <is>
          <t>Satisfacción media</t>
        </is>
      </c>
      <c r="C17" s="11">
        <f>ROUND(AVERAGE(M4:M13),1)</f>
        <v/>
      </c>
    </row>
    <row r="18">
      <c r="A18" s="3" t="inlineStr">
        <is>
          <t>Interesados a Gestionar Estrechamente</t>
        </is>
      </c>
      <c r="C18" s="11">
        <f>COUNTIF(G4:G13,"Gestionar Estrechamente")</f>
        <v/>
      </c>
    </row>
    <row r="19">
      <c r="A19" s="3" t="inlineStr">
        <is>
          <t>Interesados de Bajo Interés y Baja Influencia</t>
        </is>
      </c>
      <c r="C19" s="11">
        <f>COUNTIF(G4:G13,"Monitorizar (Minimo Esfuerzo)")</f>
        <v/>
      </c>
    </row>
  </sheetData>
  <mergeCells count="2">
    <mergeCell ref="A1:M1"/>
    <mergeCell ref="A15:B15"/>
  </mergeCells>
  <conditionalFormatting sqref="E4:F13">
    <cfRule type="expression" priority="1" dxfId="0" stopIfTrue="1">
      <formula>E4="Alto"</formula>
    </cfRule>
    <cfRule type="expression" priority="2" dxfId="1" stopIfTrue="1">
      <formula>E4="Medio"</formula>
    </cfRule>
    <cfRule type="expression" priority="3" dxfId="2" stopIfTrue="1">
      <formula>E4="Bajo"</formula>
    </cfRule>
  </conditionalFormatting>
  <conditionalFormatting sqref="M4:M13">
    <cfRule type="cellIs" priority="4" operator="lessThan" dxfId="0">
      <formula>6</formula>
    </cfRule>
    <cfRule type="cellIs" priority="5" operator="greaterThanOrEqual" dxfId="2">
      <formula>8</formula>
    </cfRule>
  </conditionalFormatting>
  <dataValidations count="2">
    <dataValidation sqref="E4:F13" showErrorMessage="1" showInputMessage="1" allowBlank="0" type="list">
      <formula1>"Alto,Medio,Bajo"</formula1>
    </dataValidation>
    <dataValidation sqref="M4:M13" showErrorMessage="1" showInputMessage="1" allowBlank="1" errorTitle="Valor fuera de rango" error="Introduzca un valor entre 1 y 10" type="whole" operator="between">
      <formula1>1</formula1>
      <formula2>10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32" customWidth="1" min="1" max="1"/>
    <col width="16" customWidth="1" min="2" max="2"/>
    <col width="4" customWidth="1" min="3" max="3"/>
    <col width="18" customWidth="1" min="4" max="4"/>
    <col width="14" customWidth="1" min="5" max="5"/>
  </cols>
  <sheetData>
    <row r="1" ht="26" customHeight="1">
      <c r="A1" s="12" t="inlineStr">
        <is>
          <t>PANEL DE CONTROL — INTERESADOS DEL PROYECTO</t>
        </is>
      </c>
    </row>
    <row r="3">
      <c r="A3" s="2" t="inlineStr">
        <is>
          <t>Resumen por Cuadrante</t>
        </is>
      </c>
      <c r="D3" s="13" t="inlineStr">
        <is>
          <t>Interesado</t>
        </is>
      </c>
      <c r="E3" s="13" t="inlineStr">
        <is>
          <t>Satisfacción</t>
        </is>
      </c>
    </row>
    <row r="4">
      <c r="A4" s="14" t="inlineStr">
        <is>
          <t>Cuadrante</t>
        </is>
      </c>
      <c r="B4" s="14" t="inlineStr">
        <is>
          <t>Nº Interesados</t>
        </is>
      </c>
      <c r="D4" s="15">
        <f>'Registro Interesados'!B4</f>
        <v/>
      </c>
      <c r="E4" s="16">
        <f>'Registro Interesados'!M4</f>
        <v/>
      </c>
    </row>
    <row r="5">
      <c r="A5" s="17" t="inlineStr">
        <is>
          <t>Gestionar Estrechamente</t>
        </is>
      </c>
      <c r="B5" s="18">
        <f>COUNTIF('Registro Interesados'!G4:G13,A5)</f>
        <v/>
      </c>
      <c r="D5" s="19">
        <f>'Registro Interesados'!B5</f>
        <v/>
      </c>
      <c r="E5" s="20">
        <f>'Registro Interesados'!M5</f>
        <v/>
      </c>
    </row>
    <row r="6">
      <c r="A6" s="21" t="inlineStr">
        <is>
          <t>Mantener Informado</t>
        </is>
      </c>
      <c r="B6" s="22">
        <f>COUNTIF('Registro Interesados'!G4:G13,A6)</f>
        <v/>
      </c>
      <c r="D6" s="15">
        <f>'Registro Interesados'!B6</f>
        <v/>
      </c>
      <c r="E6" s="16">
        <f>'Registro Interesados'!M6</f>
        <v/>
      </c>
    </row>
    <row r="7">
      <c r="A7" s="17" t="inlineStr">
        <is>
          <t>Mantener Satisfecho</t>
        </is>
      </c>
      <c r="B7" s="18">
        <f>COUNTIF('Registro Interesados'!G4:G13,A7)</f>
        <v/>
      </c>
      <c r="D7" s="19">
        <f>'Registro Interesados'!B7</f>
        <v/>
      </c>
      <c r="E7" s="20">
        <f>'Registro Interesados'!M7</f>
        <v/>
      </c>
    </row>
    <row r="8">
      <c r="A8" s="21" t="inlineStr">
        <is>
          <t>Monitorizar (Minimo Esfuerzo)</t>
        </is>
      </c>
      <c r="B8" s="22">
        <f>COUNTIF('Registro Interesados'!G4:G13,A8)</f>
        <v/>
      </c>
      <c r="D8" s="15">
        <f>'Registro Interesados'!B8</f>
        <v/>
      </c>
      <c r="E8" s="16">
        <f>'Registro Interesados'!M8</f>
        <v/>
      </c>
    </row>
    <row r="9">
      <c r="A9" s="17" t="inlineStr">
        <is>
          <t>Monitorizar (Esfuerzo Medio)</t>
        </is>
      </c>
      <c r="B9" s="18">
        <f>COUNTIF('Registro Interesados'!G4:G13,A9)</f>
        <v/>
      </c>
      <c r="D9" s="19">
        <f>'Registro Interesados'!B9</f>
        <v/>
      </c>
      <c r="E9" s="20">
        <f>'Registro Interesados'!M9</f>
        <v/>
      </c>
    </row>
    <row r="10">
      <c r="D10" s="15">
        <f>'Registro Interesados'!B10</f>
        <v/>
      </c>
      <c r="E10" s="16">
        <f>'Registro Interesados'!M10</f>
        <v/>
      </c>
    </row>
    <row r="11">
      <c r="D11" s="19">
        <f>'Registro Interesados'!B11</f>
        <v/>
      </c>
      <c r="E11" s="20">
        <f>'Registro Interesados'!M11</f>
        <v/>
      </c>
    </row>
    <row r="12">
      <c r="A12" s="2" t="inlineStr">
        <is>
          <t>Métricas Globales</t>
        </is>
      </c>
      <c r="D12" s="15">
        <f>'Registro Interesados'!B12</f>
        <v/>
      </c>
      <c r="E12" s="16">
        <f>'Registro Interesados'!M12</f>
        <v/>
      </c>
    </row>
    <row r="13">
      <c r="A13" s="3" t="inlineStr">
        <is>
          <t>Total interesados</t>
        </is>
      </c>
      <c r="B13" s="11">
        <f>COUNTA('Registro Interesados'!B4:B13)</f>
        <v/>
      </c>
      <c r="D13" s="19">
        <f>'Registro Interesados'!B13</f>
        <v/>
      </c>
      <c r="E13" s="20">
        <f>'Registro Interesados'!M13</f>
        <v/>
      </c>
    </row>
    <row r="14">
      <c r="A14" s="3" t="inlineStr">
        <is>
          <t>Satisfacción media</t>
        </is>
      </c>
      <c r="B14" s="11">
        <f>ROUND(AVERAGE('Registro Interesados'!M4:M13),1)</f>
        <v/>
      </c>
    </row>
    <row r="15">
      <c r="A15" s="3" t="inlineStr">
        <is>
          <t>% Alta Prioridad (Gestionar Estrechamente)</t>
        </is>
      </c>
      <c r="B15" s="23">
        <f>IFERROR(B5/B13,0)</f>
        <v/>
      </c>
    </row>
  </sheetData>
  <mergeCells count="3">
    <mergeCell ref="A1:F1"/>
    <mergeCell ref="A3:B3"/>
    <mergeCell ref="A12:B1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95" customWidth="1" min="2" max="2"/>
  </cols>
  <sheetData>
    <row r="1" ht="26" customHeight="1">
      <c r="A1" s="12" t="inlineStr">
        <is>
          <t>INSTRUCCIONES DE USO</t>
        </is>
      </c>
    </row>
    <row r="3" ht="48" customHeight="1">
      <c r="A3" s="24" t="inlineStr">
        <is>
          <t>Objetivo de la plantilla</t>
        </is>
      </c>
      <c r="B3" s="4" t="inlineStr">
        <is>
          <t>Esta plantilla permite registrar, clasificar y gestionar a todos los interesados (stakeholders) de un proyecto, identificando su nivel de interés e influencia para definir la estrategia de comunicación adecuada.</t>
        </is>
      </c>
    </row>
    <row r="4" ht="48" customHeight="1">
      <c r="A4" s="24" t="inlineStr">
        <is>
          <t>Hoja 'Registro Interesados'</t>
        </is>
      </c>
      <c r="B4" s="4" t="inlineStr">
        <is>
          <t>Contiene el listado completo de interesados con sus datos de contacto, nivel de interés e influencia (desplegables Alto/Medio/Bajo), el cuadrante calculado automáticamente y la estrategia detallada recomendada mediante VLOOKUP.</t>
        </is>
      </c>
    </row>
    <row r="5" ht="48" customHeight="1">
      <c r="A5" s="24" t="inlineStr">
        <is>
          <t>Columna Cuadrante</t>
        </is>
      </c>
      <c r="B5" s="4" t="inlineStr">
        <is>
          <t>Se calcula automáticamente combinando las columnas 'Interés' e 'Influencia' mediante fórmulas condicionales (IF/AND/OR). No debe modificarse manualmente.</t>
        </is>
      </c>
    </row>
    <row r="6" ht="48" customHeight="1">
      <c r="A6" s="24" t="inlineStr">
        <is>
          <t>Columna Estrategia Detallada</t>
        </is>
      </c>
      <c r="B6" s="4" t="inlineStr">
        <is>
          <t>Se obtiene mediante una fórmula VLOOKUP que busca el cuadrante en la tabla auxiliar situada en las columnas O y P de la misma hoja.</t>
        </is>
      </c>
    </row>
    <row r="7" ht="48" customHeight="1">
      <c r="A7" s="24" t="inlineStr">
        <is>
          <t>Columna Satisfacción</t>
        </is>
      </c>
      <c r="B7" s="4" t="inlineStr">
        <is>
          <t>Valor numérico entre 1 y 10 validado mediante una lista de validación de datos. Los valores bajos (&lt;6) se resaltan en rojo y los altos (&gt;=8) en verde.</t>
        </is>
      </c>
    </row>
    <row r="8" ht="48" customHeight="1">
      <c r="A8" s="24" t="inlineStr">
        <is>
          <t>Hoja 'Panel de Control'</t>
        </is>
      </c>
      <c r="B8" s="4" t="inlineStr">
        <is>
          <t>Muestra un resumen del número de interesados por cuadrante, métricas globales (total, satisfacción media, % de alta prioridad) y dos gráficos: uno circular de distribución por cuadrante y otro de barras con la satisfacción de cada interesado.</t>
        </is>
      </c>
    </row>
    <row r="9" ht="48" customHeight="1">
      <c r="A9" s="24" t="inlineStr">
        <is>
          <t>Celdas editables</t>
        </is>
      </c>
      <c r="B9" s="4" t="inlineStr">
        <is>
          <t>Las celdas con fondo amarillo claro (#FFFBEB) son las que deben completarse o modificarse: Interés, Influencia, Email, Teléfono, Fecha de Alta y Satisfacción.</t>
        </is>
      </c>
    </row>
    <row r="10" ht="48" customHeight="1">
      <c r="A10" s="24" t="inlineStr">
        <is>
          <t>Actualización</t>
        </is>
      </c>
      <c r="B10" s="4" t="inlineStr">
        <is>
          <t>Se recomienda revisar y actualizar este registro periódicamente (por ejemplo, mensualmente) para mantener la estrategia de comunicación alineada con la evolución del proyecto.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2026-07-17T19:16:35Z</dcterms:created>
  <dcterms:modified xmlns:dcterms="http://purl.org/dc/terms/" xmlns:xsi="http://www.w3.org/2001/XMLSchema-instance" xsi:type="dcterms:W3CDTF">2026-07-17T19:16:35Z</dcterms:modified>
</cp:coreProperties>
</file>