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s" sheetId="1" state="visible" r:id="rId1"/>
    <sheet xmlns:r="http://schemas.openxmlformats.org/officeDocument/2006/relationships" name="Cliente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Instruccion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.##0,00&quot; €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5"/>
    </font>
    <font>
      <name val="Calibri"/>
      <b val="1"/>
      <color rgb="001F2937"/>
      <sz val="10"/>
    </font>
    <font>
      <name val="Calibri"/>
      <b val="1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22C55E"/>
      </patternFill>
    </fill>
    <fill>
      <patternFill patternType="solid">
        <fgColor rgb="00DC2626"/>
      </patternFill>
    </fill>
    <fill>
      <patternFill patternType="solid">
        <fgColor rgb="00FACC1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left" vertical="center"/>
    </xf>
    <xf numFmtId="0" fontId="0" fillId="6" borderId="1" pivotButton="0" quotePrefix="0" xfId="0"/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0" fontId="4" fillId="5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/>
    </xf>
    <xf numFmtId="0" fontId="5" fillId="8" borderId="1" applyAlignment="1" pivotButton="0" quotePrefix="0" xfId="0">
      <alignment horizontal="left" vertical="center"/>
    </xf>
    <xf numFmtId="0" fontId="4" fillId="9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5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1F2937"/>
        <sz val="10"/>
      </font>
      <fill>
        <patternFill patternType="solid">
          <fgColor rgb="00FACC1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Importe total por estado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'Resumen'!C13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'Resumen'!$A$14:$A$18</f>
            </numRef>
          </cat>
          <val>
            <numRef>
              <f>'Resumen'!$C$14:$C$18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Importe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de presupuestos por estado</a:t>
            </a:r>
          </a:p>
        </rich>
      </tx>
    </title>
    <plotArea>
      <pieChart>
        <varyColors val="1"/>
        <ser>
          <idx val="0"/>
          <order val="0"/>
          <tx>
            <strRef>
              <f>'Resumen'!B13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'Resumen'!$A$14:$A$18</f>
            </numRef>
          </cat>
          <val>
            <numRef>
              <f>'Resumen'!$B$14:$B$18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Importe presupuestado por mes</a:t>
            </a:r>
          </a:p>
        </rich>
      </tx>
    </title>
    <plotArea>
      <lineChart>
        <grouping val="standard"/>
        <ser>
          <idx val="0"/>
          <order val="0"/>
          <tx>
            <strRef>
              <f>'Resumen'!C22</f>
            </strRef>
          </tx>
          <spPr>
            <a:ln xmlns:a="http://schemas.openxmlformats.org/drawingml/2006/main" w="28575">
              <a:solidFill>
                <a:srgbClr val="14B8A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'Resumen'!$A$23:$A$34</f>
            </numRef>
          </cat>
          <val>
            <numRef>
              <f>'Resumen'!$C$23:$C$34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Importe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2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19</row>
      <rowOff>0</rowOff>
    </from>
    <ext cx="64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laPresupuestos" displayName="TablaPresupuestos" ref="A1:W1000" headerRowCount="1">
  <autoFilter ref="A1:W1000"/>
  <tableColumns count="23">
    <tableColumn id="1" name="ID presupuesto"/>
    <tableColumn id="2" name="Nº presupuesto"/>
    <tableColumn id="3" name="Fecha de envío"/>
    <tableColumn id="4" name="Fecha de validez"/>
    <tableColumn id="5" name="ID cliente"/>
    <tableColumn id="6" name="Cliente"/>
    <tableColumn id="7" name="Ciudad"/>
    <tableColumn id="8" name="Email"/>
    <tableColumn id="9" name="Responsable"/>
    <tableColumn id="10" name="Descripción"/>
    <tableColumn id="11" name="Unidades"/>
    <tableColumn id="12" name="Precio unitario (€)"/>
    <tableColumn id="13" name="Descuento (%)"/>
    <tableColumn id="14" name="Base imponible (€)"/>
    <tableColumn id="15" name="IVA (%)"/>
    <tableColumn id="16" name="Cuota IVA (€)"/>
    <tableColumn id="17" name="Total presupuesto (€)"/>
    <tableColumn id="18" name="Estado"/>
    <tableColumn id="19" name="Probabilidad de cierre (%)"/>
    <tableColumn id="20" name="Importe ponderado (€)"/>
    <tableColumn id="21" name="Días hasta vencimiento"/>
    <tableColumn id="22" name="Resultado"/>
    <tableColumn id="23" name="Observaciones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TablaClientes" displayName="TablaClientes" ref="A1:G1000" headerRowCount="1">
  <autoFilter ref="A1:G1000"/>
  <tableColumns count="7">
    <tableColumn id="1" name="ID cliente"/>
    <tableColumn id="2" name="Cliente"/>
    <tableColumn id="3" name="Ciudad"/>
    <tableColumn id="4" name="Email"/>
    <tableColumn id="5" name="Sector"/>
    <tableColumn id="6" name="Contacto"/>
    <tableColumn id="7" name="CIF/NIF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766E"/>
    <outlinePr summaryBelow="1" summaryRight="1"/>
    <pageSetUpPr/>
  </sheetPr>
  <dimension ref="A1:W100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4" customWidth="1" min="3" max="3"/>
    <col width="15" customWidth="1" min="4" max="4"/>
    <col width="13" customWidth="1" min="5" max="5"/>
    <col width="29" customWidth="1" min="6" max="6"/>
    <col width="15" customWidth="1" min="7" max="7"/>
    <col width="30" customWidth="1" min="8" max="8"/>
    <col width="15" customWidth="1" min="9" max="9"/>
    <col width="31" customWidth="1" min="10" max="10"/>
    <col width="11" customWidth="1" min="11" max="11"/>
    <col width="18" customWidth="1" min="12" max="12"/>
    <col width="15" customWidth="1" min="13" max="13"/>
    <col width="19" customWidth="1" min="14" max="14"/>
    <col width="11" customWidth="1" min="15" max="15"/>
    <col width="16" customWidth="1" min="16" max="16"/>
    <col width="21" customWidth="1" min="17" max="17"/>
    <col width="18" customWidth="1" min="18" max="18"/>
    <col width="25" customWidth="1" min="19" max="19"/>
    <col width="20" customWidth="1" min="20" max="20"/>
    <col width="22" customWidth="1" min="21" max="21"/>
    <col width="14" customWidth="1" min="22" max="22"/>
    <col width="31" customWidth="1" min="23" max="23"/>
  </cols>
  <sheetData>
    <row r="1" ht="30" customHeight="1">
      <c r="A1" s="1" t="inlineStr">
        <is>
          <t>ID presupuesto</t>
        </is>
      </c>
      <c r="B1" s="1" t="inlineStr">
        <is>
          <t>Nº presupuesto</t>
        </is>
      </c>
      <c r="C1" s="1" t="inlineStr">
        <is>
          <t>Fecha de envío</t>
        </is>
      </c>
      <c r="D1" s="1" t="inlineStr">
        <is>
          <t>Fecha de validez</t>
        </is>
      </c>
      <c r="E1" s="1" t="inlineStr">
        <is>
          <t>ID cliente</t>
        </is>
      </c>
      <c r="F1" s="1" t="inlineStr">
        <is>
          <t>Cliente</t>
        </is>
      </c>
      <c r="G1" s="1" t="inlineStr">
        <is>
          <t>Ciudad</t>
        </is>
      </c>
      <c r="H1" s="1" t="inlineStr">
        <is>
          <t>Email</t>
        </is>
      </c>
      <c r="I1" s="1" t="inlineStr">
        <is>
          <t>Responsable</t>
        </is>
      </c>
      <c r="J1" s="1" t="inlineStr">
        <is>
          <t>Descripción</t>
        </is>
      </c>
      <c r="K1" s="1" t="inlineStr">
        <is>
          <t>Unidades</t>
        </is>
      </c>
      <c r="L1" s="1" t="inlineStr">
        <is>
          <t>Precio unitario (€)</t>
        </is>
      </c>
      <c r="M1" s="1" t="inlineStr">
        <is>
          <t>Descuento (%)</t>
        </is>
      </c>
      <c r="N1" s="1" t="inlineStr">
        <is>
          <t>Base imponible (€)</t>
        </is>
      </c>
      <c r="O1" s="1" t="inlineStr">
        <is>
          <t>IVA (%)</t>
        </is>
      </c>
      <c r="P1" s="1" t="inlineStr">
        <is>
          <t>Cuota IVA (€)</t>
        </is>
      </c>
      <c r="Q1" s="1" t="inlineStr">
        <is>
          <t>Total presupuesto (€)</t>
        </is>
      </c>
      <c r="R1" s="1" t="inlineStr">
        <is>
          <t>Estado</t>
        </is>
      </c>
      <c r="S1" s="1" t="inlineStr">
        <is>
          <t>Probabilidad de cierre (%)</t>
        </is>
      </c>
      <c r="T1" s="1" t="inlineStr">
        <is>
          <t>Importe ponderado (€)</t>
        </is>
      </c>
      <c r="U1" s="1" t="inlineStr">
        <is>
          <t>Días hasta vencimiento</t>
        </is>
      </c>
      <c r="V1" s="1" t="inlineStr">
        <is>
          <t>Resultado</t>
        </is>
      </c>
      <c r="W1" s="1" t="inlineStr">
        <is>
          <t>Observaciones</t>
        </is>
      </c>
    </row>
    <row r="2">
      <c r="A2" s="2" t="inlineStr">
        <is>
          <t>PRE001</t>
        </is>
      </c>
      <c r="B2" s="2" t="inlineStr">
        <is>
          <t>P-2026-001</t>
        </is>
      </c>
      <c r="C2" s="35" t="n">
        <v>46042</v>
      </c>
      <c r="D2" s="36">
        <f>IF(C2="","",C2+30)</f>
        <v/>
      </c>
      <c r="E2" s="2" t="inlineStr">
        <is>
          <t>CLI001</t>
        </is>
      </c>
      <c r="F2" s="5">
        <f>IF(E2="","",IFERROR(VLOOKUP(E2,'Clientes'!$A$2:$E$1000,2,FALSE),"Cliente no encontrado"))</f>
        <v/>
      </c>
      <c r="G2" s="6">
        <f>IF(E2="","",IFERROR(VLOOKUP(E2,'Clientes'!$A$2:$E$1000,3,FALSE),""))</f>
        <v/>
      </c>
      <c r="H2" s="5">
        <f>IF(E2="","",IFERROR(VLOOKUP(E2,'Clientes'!$A$2:$E$1000,4,FALSE),""))</f>
        <v/>
      </c>
      <c r="I2" s="2" t="inlineStr">
        <is>
          <t>Lucía</t>
        </is>
      </c>
      <c r="J2" s="7" t="inlineStr">
        <is>
          <t>Diseño web corporativo</t>
        </is>
      </c>
      <c r="K2" s="8" t="n">
        <v>1</v>
      </c>
      <c r="L2" s="37" t="n">
        <v>2200</v>
      </c>
      <c r="M2" s="10" t="n">
        <v>0.05</v>
      </c>
      <c r="N2" s="38">
        <f>IF(OR(K2="",L2=""),"",K2*L2*(1-M2))</f>
        <v/>
      </c>
      <c r="O2" s="10" t="n">
        <v>0.21</v>
      </c>
      <c r="P2" s="38">
        <f>IF(OR(N2="",O2=""),"",N2*O2)</f>
        <v/>
      </c>
      <c r="Q2" s="38">
        <f>IF(OR(N2="",P2=""),"",N2+P2)</f>
        <v/>
      </c>
      <c r="R2" s="2" t="inlineStr">
        <is>
          <t>Aceptado</t>
        </is>
      </c>
      <c r="S2" s="10" t="n">
        <v>1</v>
      </c>
      <c r="T2" s="38">
        <f>IF(OR(Q2="",S2=""),"",Q2*S2)</f>
        <v/>
      </c>
      <c r="U2" s="12">
        <f>IF(D2="","",D2-TODAY())</f>
        <v/>
      </c>
      <c r="V2" s="6">
        <f>IF(R2="","",IF(R2="Aceptado","Ganado",IF(R2="Rechazado","Perdido",IF(D2&lt;TODAY(),"Vencido","Pendiente"))))</f>
        <v/>
      </c>
      <c r="W2" s="7" t="inlineStr">
        <is>
          <t>Proyecto confirmado por el cliente.</t>
        </is>
      </c>
    </row>
    <row r="3">
      <c r="A3" s="2" t="inlineStr">
        <is>
          <t>PRE002</t>
        </is>
      </c>
      <c r="B3" s="2" t="inlineStr">
        <is>
          <t>P-2026-002</t>
        </is>
      </c>
      <c r="C3" s="35" t="n">
        <v>46072</v>
      </c>
      <c r="D3" s="39">
        <f>IF(C3="","",C3+30)</f>
        <v/>
      </c>
      <c r="E3" s="2" t="inlineStr">
        <is>
          <t>CLI002</t>
        </is>
      </c>
      <c r="F3" s="14">
        <f>IF(E3="","",IFERROR(VLOOKUP(E3,'Clientes'!$A$2:$E$1000,2,FALSE),"Cliente no encontrado"))</f>
        <v/>
      </c>
      <c r="G3" s="15">
        <f>IF(E3="","",IFERROR(VLOOKUP(E3,'Clientes'!$A$2:$E$1000,3,FALSE),""))</f>
        <v/>
      </c>
      <c r="H3" s="14">
        <f>IF(E3="","",IFERROR(VLOOKUP(E3,'Clientes'!$A$2:$E$1000,4,FALSE),""))</f>
        <v/>
      </c>
      <c r="I3" s="2" t="inlineStr">
        <is>
          <t>Martín</t>
        </is>
      </c>
      <c r="J3" s="7" t="inlineStr">
        <is>
          <t>Mantenimiento informático mensual</t>
        </is>
      </c>
      <c r="K3" s="8" t="n">
        <v>6</v>
      </c>
      <c r="L3" s="37" t="n">
        <v>350</v>
      </c>
      <c r="M3" s="10" t="n">
        <v>0</v>
      </c>
      <c r="N3" s="40">
        <f>IF(OR(K3="",L3=""),"",K3*L3*(1-M3))</f>
        <v/>
      </c>
      <c r="O3" s="10" t="n">
        <v>0.21</v>
      </c>
      <c r="P3" s="40">
        <f>IF(OR(N3="",O3=""),"",N3*O3)</f>
        <v/>
      </c>
      <c r="Q3" s="40">
        <f>IF(OR(N3="",P3=""),"",N3+P3)</f>
        <v/>
      </c>
      <c r="R3" s="2" t="inlineStr">
        <is>
          <t>Rechazado</t>
        </is>
      </c>
      <c r="S3" s="10" t="n">
        <v>0</v>
      </c>
      <c r="T3" s="40">
        <f>IF(OR(Q3="",S3=""),"",Q3*S3)</f>
        <v/>
      </c>
      <c r="U3" s="17">
        <f>IF(D3="","",D3-TODAY())</f>
        <v/>
      </c>
      <c r="V3" s="15">
        <f>IF(R3="","",IF(R3="Aceptado","Ganado",IF(R3="Rechazado","Perdido",IF(D3&lt;TODAY(),"Vencido","Pendiente"))))</f>
        <v/>
      </c>
      <c r="W3" s="7" t="inlineStr">
        <is>
          <t>El cliente ha elegido otro proveedor.</t>
        </is>
      </c>
    </row>
    <row r="4">
      <c r="A4" s="2" t="inlineStr">
        <is>
          <t>PRE003</t>
        </is>
      </c>
      <c r="B4" s="2" t="inlineStr">
        <is>
          <t>P-2026-003</t>
        </is>
      </c>
      <c r="C4" s="35" t="n">
        <v>46102</v>
      </c>
      <c r="D4" s="36">
        <f>IF(C4="","",C4+30)</f>
        <v/>
      </c>
      <c r="E4" s="2" t="inlineStr">
        <is>
          <t>CLI003</t>
        </is>
      </c>
      <c r="F4" s="5">
        <f>IF(E4="","",IFERROR(VLOOKUP(E4,'Clientes'!$A$2:$E$1000,2,FALSE),"Cliente no encontrado"))</f>
        <v/>
      </c>
      <c r="G4" s="6">
        <f>IF(E4="","",IFERROR(VLOOKUP(E4,'Clientes'!$A$2:$E$1000,3,FALSE),""))</f>
        <v/>
      </c>
      <c r="H4" s="5">
        <f>IF(E4="","",IFERROR(VLOOKUP(E4,'Clientes'!$A$2:$E$1000,4,FALSE),""))</f>
        <v/>
      </c>
      <c r="I4" s="2" t="inlineStr">
        <is>
          <t>Sofía</t>
        </is>
      </c>
      <c r="J4" s="7" t="inlineStr">
        <is>
          <t>Asesoría fiscal trimestral</t>
        </is>
      </c>
      <c r="K4" s="8" t="n">
        <v>3</v>
      </c>
      <c r="L4" s="37" t="n">
        <v>480</v>
      </c>
      <c r="M4" s="10" t="n">
        <v>0</v>
      </c>
      <c r="N4" s="38">
        <f>IF(OR(K4="",L4=""),"",K4*L4*(1-M4))</f>
        <v/>
      </c>
      <c r="O4" s="10" t="n">
        <v>0.21</v>
      </c>
      <c r="P4" s="38">
        <f>IF(OR(N4="",O4=""),"",N4*O4)</f>
        <v/>
      </c>
      <c r="Q4" s="38">
        <f>IF(OR(N4="",P4=""),"",N4+P4)</f>
        <v/>
      </c>
      <c r="R4" s="2" t="inlineStr">
        <is>
          <t>Vencido</t>
        </is>
      </c>
      <c r="S4" s="10" t="n">
        <v>0.35</v>
      </c>
      <c r="T4" s="38">
        <f>IF(OR(Q4="",S4=""),"",Q4*S4)</f>
        <v/>
      </c>
      <c r="U4" s="12">
        <f>IF(D4="","",D4-TODAY())</f>
        <v/>
      </c>
      <c r="V4" s="6">
        <f>IF(R4="","",IF(R4="Aceptado","Ganado",IF(R4="Rechazado","Perdido",IF(D4&lt;TODAY(),"Vencido","Pendiente"))))</f>
        <v/>
      </c>
      <c r="W4" s="7" t="inlineStr">
        <is>
          <t>Sin respuesta tras el seguimiento.</t>
        </is>
      </c>
    </row>
    <row r="5">
      <c r="A5" s="2" t="inlineStr">
        <is>
          <t>PRE004</t>
        </is>
      </c>
      <c r="B5" s="2" t="inlineStr">
        <is>
          <t>P-2026-004</t>
        </is>
      </c>
      <c r="C5" s="35" t="n">
        <v>46142</v>
      </c>
      <c r="D5" s="39">
        <f>IF(C5="","",C5+30)</f>
        <v/>
      </c>
      <c r="E5" s="2" t="inlineStr">
        <is>
          <t>CLI004</t>
        </is>
      </c>
      <c r="F5" s="14">
        <f>IF(E5="","",IFERROR(VLOOKUP(E5,'Clientes'!$A$2:$E$1000,2,FALSE),"Cliente no encontrado"))</f>
        <v/>
      </c>
      <c r="G5" s="15">
        <f>IF(E5="","",IFERROR(VLOOKUP(E5,'Clientes'!$A$2:$E$1000,3,FALSE),""))</f>
        <v/>
      </c>
      <c r="H5" s="14">
        <f>IF(E5="","",IFERROR(VLOOKUP(E5,'Clientes'!$A$2:$E$1000,4,FALSE),""))</f>
        <v/>
      </c>
      <c r="I5" s="2" t="inlineStr">
        <is>
          <t>Pablo</t>
        </is>
      </c>
      <c r="J5" s="7" t="inlineStr">
        <is>
          <t>Reforma de oficina</t>
        </is>
      </c>
      <c r="K5" s="8" t="n">
        <v>1</v>
      </c>
      <c r="L5" s="37" t="n">
        <v>16500</v>
      </c>
      <c r="M5" s="10" t="n">
        <v>0.05</v>
      </c>
      <c r="N5" s="40">
        <f>IF(OR(K5="",L5=""),"",K5*L5*(1-M5))</f>
        <v/>
      </c>
      <c r="O5" s="10" t="n">
        <v>0.1</v>
      </c>
      <c r="P5" s="40">
        <f>IF(OR(N5="",O5=""),"",N5*O5)</f>
        <v/>
      </c>
      <c r="Q5" s="40">
        <f>IF(OR(N5="",P5=""),"",N5+P5)</f>
        <v/>
      </c>
      <c r="R5" s="2" t="inlineStr">
        <is>
          <t>Aceptado</t>
        </is>
      </c>
      <c r="S5" s="10" t="n">
        <v>1</v>
      </c>
      <c r="T5" s="40">
        <f>IF(OR(Q5="",S5=""),"",Q5*S5)</f>
        <v/>
      </c>
      <c r="U5" s="17">
        <f>IF(D5="","",D5-TODAY())</f>
        <v/>
      </c>
      <c r="V5" s="15">
        <f>IF(R5="","",IF(R5="Aceptado","Ganado",IF(R5="Rechazado","Perdido",IF(D5&lt;TODAY(),"Vencido","Pendiente"))))</f>
        <v/>
      </c>
      <c r="W5" s="7" t="inlineStr">
        <is>
          <t>Inicio de obra acordado.</t>
        </is>
      </c>
    </row>
    <row r="6">
      <c r="A6" s="2" t="inlineStr">
        <is>
          <t>PRE005</t>
        </is>
      </c>
      <c r="B6" s="2" t="inlineStr">
        <is>
          <t>P-2026-005</t>
        </is>
      </c>
      <c r="C6" s="35" t="n">
        <v>46172</v>
      </c>
      <c r="D6" s="36">
        <f>IF(C6="","",C6+30)</f>
        <v/>
      </c>
      <c r="E6" s="2" t="inlineStr">
        <is>
          <t>CLI005</t>
        </is>
      </c>
      <c r="F6" s="5">
        <f>IF(E6="","",IFERROR(VLOOKUP(E6,'Clientes'!$A$2:$E$1000,2,FALSE),"Cliente no encontrado"))</f>
        <v/>
      </c>
      <c r="G6" s="6">
        <f>IF(E6="","",IFERROR(VLOOKUP(E6,'Clientes'!$A$2:$E$1000,3,FALSE),""))</f>
        <v/>
      </c>
      <c r="H6" s="5">
        <f>IF(E6="","",IFERROR(VLOOKUP(E6,'Clientes'!$A$2:$E$1000,4,FALSE),""))</f>
        <v/>
      </c>
      <c r="I6" s="2" t="inlineStr">
        <is>
          <t>Lucía</t>
        </is>
      </c>
      <c r="J6" s="7" t="inlineStr">
        <is>
          <t>Marketing digital y redes sociales</t>
        </is>
      </c>
      <c r="K6" s="8" t="n">
        <v>4</v>
      </c>
      <c r="L6" s="37" t="n">
        <v>600</v>
      </c>
      <c r="M6" s="10" t="n">
        <v>0.1</v>
      </c>
      <c r="N6" s="38">
        <f>IF(OR(K6="",L6=""),"",K6*L6*(1-M6))</f>
        <v/>
      </c>
      <c r="O6" s="10" t="n">
        <v>0.21</v>
      </c>
      <c r="P6" s="38">
        <f>IF(OR(N6="",O6=""),"",N6*O6)</f>
        <v/>
      </c>
      <c r="Q6" s="38">
        <f>IF(OR(N6="",P6=""),"",N6+P6)</f>
        <v/>
      </c>
      <c r="R6" s="2" t="inlineStr">
        <is>
          <t>Rechazado</t>
        </is>
      </c>
      <c r="S6" s="10" t="n">
        <v>0</v>
      </c>
      <c r="T6" s="38">
        <f>IF(OR(Q6="",S6=""),"",Q6*S6)</f>
        <v/>
      </c>
      <c r="U6" s="12">
        <f>IF(D6="","",D6-TODAY())</f>
        <v/>
      </c>
      <c r="V6" s="6">
        <f>IF(R6="","",IF(R6="Aceptado","Ganado",IF(R6="Rechazado","Perdido",IF(D6&lt;TODAY(),"Vencido","Pendiente"))))</f>
        <v/>
      </c>
      <c r="W6" s="7" t="inlineStr">
        <is>
          <t>Presupuesto fuera de plazo.</t>
        </is>
      </c>
    </row>
    <row r="7">
      <c r="A7" s="2" t="inlineStr">
        <is>
          <t>PRE006</t>
        </is>
      </c>
      <c r="B7" s="2" t="inlineStr">
        <is>
          <t>P-2026-006</t>
        </is>
      </c>
      <c r="C7" s="35" t="n">
        <v>46202</v>
      </c>
      <c r="D7" s="39">
        <f>IF(C7="","",C7+30)</f>
        <v/>
      </c>
      <c r="E7" s="2" t="inlineStr">
        <is>
          <t>CLI006</t>
        </is>
      </c>
      <c r="F7" s="14">
        <f>IF(E7="","",IFERROR(VLOOKUP(E7,'Clientes'!$A$2:$E$1000,2,FALSE),"Cliente no encontrado"))</f>
        <v/>
      </c>
      <c r="G7" s="15">
        <f>IF(E7="","",IFERROR(VLOOKUP(E7,'Clientes'!$A$2:$E$1000,3,FALSE),""))</f>
        <v/>
      </c>
      <c r="H7" s="14">
        <f>IF(E7="","",IFERROR(VLOOKUP(E7,'Clientes'!$A$2:$E$1000,4,FALSE),""))</f>
        <v/>
      </c>
      <c r="I7" s="2" t="inlineStr">
        <is>
          <t>Martín</t>
        </is>
      </c>
      <c r="J7" s="7" t="inlineStr">
        <is>
          <t>Suministro de material de hostelería</t>
        </is>
      </c>
      <c r="K7" s="8" t="n">
        <v>80</v>
      </c>
      <c r="L7" s="37" t="n">
        <v>18</v>
      </c>
      <c r="M7" s="10" t="n">
        <v>0</v>
      </c>
      <c r="N7" s="40">
        <f>IF(OR(K7="",L7=""),"",K7*L7*(1-M7))</f>
        <v/>
      </c>
      <c r="O7" s="10" t="n">
        <v>0.21</v>
      </c>
      <c r="P7" s="40">
        <f>IF(OR(N7="",O7=""),"",N7*O7)</f>
        <v/>
      </c>
      <c r="Q7" s="40">
        <f>IF(OR(N7="",P7=""),"",N7+P7)</f>
        <v/>
      </c>
      <c r="R7" s="2" t="inlineStr">
        <is>
          <t>Vencido</t>
        </is>
      </c>
      <c r="S7" s="10" t="n">
        <v>0.2</v>
      </c>
      <c r="T7" s="40">
        <f>IF(OR(Q7="",S7=""),"",Q7*S7)</f>
        <v/>
      </c>
      <c r="U7" s="17">
        <f>IF(D7="","",D7-TODAY())</f>
        <v/>
      </c>
      <c r="V7" s="15">
        <f>IF(R7="","",IF(R7="Aceptado","Ganado",IF(R7="Rechazado","Perdido",IF(D7&lt;TODAY(),"Vencido","Pendiente"))))</f>
        <v/>
      </c>
      <c r="W7" s="7" t="inlineStr">
        <is>
          <t>Pendiente de nueva necesidad.</t>
        </is>
      </c>
    </row>
    <row r="8">
      <c r="A8" s="2" t="inlineStr">
        <is>
          <t>PRE007</t>
        </is>
      </c>
      <c r="B8" s="2" t="inlineStr">
        <is>
          <t>P-2026-007</t>
        </is>
      </c>
      <c r="C8" s="35" t="n">
        <v>46252</v>
      </c>
      <c r="D8" s="36">
        <f>IF(C8="","",C8+30)</f>
        <v/>
      </c>
      <c r="E8" s="2" t="inlineStr">
        <is>
          <t>CLI007</t>
        </is>
      </c>
      <c r="F8" s="5">
        <f>IF(E8="","",IFERROR(VLOOKUP(E8,'Clientes'!$A$2:$E$1000,2,FALSE),"Cliente no encontrado"))</f>
        <v/>
      </c>
      <c r="G8" s="6">
        <f>IF(E8="","",IFERROR(VLOOKUP(E8,'Clientes'!$A$2:$E$1000,3,FALSE),""))</f>
        <v/>
      </c>
      <c r="H8" s="5">
        <f>IF(E8="","",IFERROR(VLOOKUP(E8,'Clientes'!$A$2:$E$1000,4,FALSE),""))</f>
        <v/>
      </c>
      <c r="I8" s="2" t="inlineStr">
        <is>
          <t>Sofía</t>
        </is>
      </c>
      <c r="J8" s="7" t="inlineStr">
        <is>
          <t>Campaña de marketing digital</t>
        </is>
      </c>
      <c r="K8" s="8" t="n">
        <v>4</v>
      </c>
      <c r="L8" s="37" t="n">
        <v>550</v>
      </c>
      <c r="M8" s="10" t="n">
        <v>0</v>
      </c>
      <c r="N8" s="38">
        <f>IF(OR(K8="",L8=""),"",K8*L8*(1-M8))</f>
        <v/>
      </c>
      <c r="O8" s="10" t="n">
        <v>0.21</v>
      </c>
      <c r="P8" s="38">
        <f>IF(OR(N8="",O8=""),"",N8*O8)</f>
        <v/>
      </c>
      <c r="Q8" s="38">
        <f>IF(OR(N8="",P8=""),"",N8+P8)</f>
        <v/>
      </c>
      <c r="R8" s="2" t="inlineStr">
        <is>
          <t>Enviado</t>
        </is>
      </c>
      <c r="S8" s="10" t="n">
        <v>0.6</v>
      </c>
      <c r="T8" s="38">
        <f>IF(OR(Q8="",S8=""),"",Q8*S8)</f>
        <v/>
      </c>
      <c r="U8" s="12">
        <f>IF(D8="","",D8-TODAY())</f>
        <v/>
      </c>
      <c r="V8" s="6">
        <f>IF(R8="","",IF(R8="Aceptado","Ganado",IF(R8="Rechazado","Perdido",IF(D8&lt;TODAY(),"Vencido","Pendiente"))))</f>
        <v/>
      </c>
      <c r="W8" s="7" t="inlineStr">
        <is>
          <t>Seguimiento previsto esta semana.</t>
        </is>
      </c>
    </row>
    <row r="9">
      <c r="A9" s="2" t="inlineStr">
        <is>
          <t>PRE008</t>
        </is>
      </c>
      <c r="B9" s="2" t="inlineStr">
        <is>
          <t>P-2026-008</t>
        </is>
      </c>
      <c r="C9" s="35" t="n">
        <v>46262</v>
      </c>
      <c r="D9" s="39">
        <f>IF(C9="","",C9+30)</f>
        <v/>
      </c>
      <c r="E9" s="2" t="inlineStr">
        <is>
          <t>CLI008</t>
        </is>
      </c>
      <c r="F9" s="14">
        <f>IF(E9="","",IFERROR(VLOOKUP(E9,'Clientes'!$A$2:$E$1000,2,FALSE),"Cliente no encontrado"))</f>
        <v/>
      </c>
      <c r="G9" s="15">
        <f>IF(E9="","",IFERROR(VLOOKUP(E9,'Clientes'!$A$2:$E$1000,3,FALSE),""))</f>
        <v/>
      </c>
      <c r="H9" s="14">
        <f>IF(E9="","",IFERROR(VLOOKUP(E9,'Clientes'!$A$2:$E$1000,4,FALSE),""))</f>
        <v/>
      </c>
      <c r="I9" s="2" t="inlineStr">
        <is>
          <t>Pablo</t>
        </is>
      </c>
      <c r="J9" s="7" t="inlineStr">
        <is>
          <t>Implantación de CRM</t>
        </is>
      </c>
      <c r="K9" s="8" t="n">
        <v>1</v>
      </c>
      <c r="L9" s="37" t="n">
        <v>9800</v>
      </c>
      <c r="M9" s="10" t="n">
        <v>0</v>
      </c>
      <c r="N9" s="40">
        <f>IF(OR(K9="",L9=""),"",K9*L9*(1-M9))</f>
        <v/>
      </c>
      <c r="O9" s="10" t="n">
        <v>0.21</v>
      </c>
      <c r="P9" s="40">
        <f>IF(OR(N9="",O9=""),"",N9*O9)</f>
        <v/>
      </c>
      <c r="Q9" s="40">
        <f>IF(OR(N9="",P9=""),"",N9+P9)</f>
        <v/>
      </c>
      <c r="R9" s="2" t="inlineStr">
        <is>
          <t>En negociación</t>
        </is>
      </c>
      <c r="S9" s="10" t="n">
        <v>0.75</v>
      </c>
      <c r="T9" s="40">
        <f>IF(OR(Q9="",S9=""),"",Q9*S9)</f>
        <v/>
      </c>
      <c r="U9" s="17">
        <f>IF(D9="","",D9-TODAY())</f>
        <v/>
      </c>
      <c r="V9" s="15">
        <f>IF(R9="","",IF(R9="Aceptado","Ganado",IF(R9="Rechazado","Perdido",IF(D9&lt;TODAY(),"Vencido","Pendiente"))))</f>
        <v/>
      </c>
      <c r="W9" s="7" t="inlineStr">
        <is>
          <t>Pendiente de revisión de alcance.</t>
        </is>
      </c>
    </row>
    <row r="10">
      <c r="A10" s="2" t="inlineStr">
        <is>
          <t>PRE009</t>
        </is>
      </c>
      <c r="B10" s="2" t="inlineStr">
        <is>
          <t>P-2026-009</t>
        </is>
      </c>
      <c r="C10" s="35" t="n">
        <v>46270</v>
      </c>
      <c r="D10" s="36">
        <f>IF(C10="","",C10+30)</f>
        <v/>
      </c>
      <c r="E10" s="2" t="inlineStr">
        <is>
          <t>CLI009</t>
        </is>
      </c>
      <c r="F10" s="5">
        <f>IF(E10="","",IFERROR(VLOOKUP(E10,'Clientes'!$A$2:$E$1000,2,FALSE),"Cliente no encontrado"))</f>
        <v/>
      </c>
      <c r="G10" s="6">
        <f>IF(E10="","",IFERROR(VLOOKUP(E10,'Clientes'!$A$2:$E$1000,3,FALSE),""))</f>
        <v/>
      </c>
      <c r="H10" s="5">
        <f>IF(E10="","",IFERROR(VLOOKUP(E10,'Clientes'!$A$2:$E$1000,4,FALSE),""))</f>
        <v/>
      </c>
      <c r="I10" s="2" t="inlineStr">
        <is>
          <t>Lucía</t>
        </is>
      </c>
      <c r="J10" s="7" t="inlineStr">
        <is>
          <t>Consultoría tecnológica</t>
        </is>
      </c>
      <c r="K10" s="8" t="n">
        <v>5</v>
      </c>
      <c r="L10" s="37" t="n">
        <v>450</v>
      </c>
      <c r="M10" s="10" t="n">
        <v>0</v>
      </c>
      <c r="N10" s="38">
        <f>IF(OR(K10="",L10=""),"",K10*L10*(1-M10))</f>
        <v/>
      </c>
      <c r="O10" s="10" t="n">
        <v>0.21</v>
      </c>
      <c r="P10" s="38">
        <f>IF(OR(N10="",O10=""),"",N10*O10)</f>
        <v/>
      </c>
      <c r="Q10" s="38">
        <f>IF(OR(N10="",P10=""),"",N10+P10)</f>
        <v/>
      </c>
      <c r="R10" s="2" t="inlineStr">
        <is>
          <t>Enviado</t>
        </is>
      </c>
      <c r="S10" s="10" t="n">
        <v>0.55</v>
      </c>
      <c r="T10" s="38">
        <f>IF(OR(Q10="",S10=""),"",Q10*S10)</f>
        <v/>
      </c>
      <c r="U10" s="12">
        <f>IF(D10="","",D10-TODAY())</f>
        <v/>
      </c>
      <c r="V10" s="6">
        <f>IF(R10="","",IF(R10="Aceptado","Ganado",IF(R10="Rechazado","Perdido",IF(D10&lt;TODAY(),"Vencido","Pendiente"))))</f>
        <v/>
      </c>
      <c r="W10" s="7" t="inlineStr">
        <is>
          <t>Reunión de seguimiento programada.</t>
        </is>
      </c>
    </row>
    <row r="11">
      <c r="A11" s="2" t="n"/>
      <c r="B11" s="2" t="n"/>
      <c r="C11" s="35" t="n"/>
      <c r="D11" s="39">
        <f>IF(C11="","",C11+30)</f>
        <v/>
      </c>
      <c r="E11" s="2" t="n"/>
      <c r="F11" s="14">
        <f>IF(E11="","",IFERROR(VLOOKUP(E11,'Clientes'!$A$2:$E$1000,2,FALSE),"Cliente no encontrado"))</f>
        <v/>
      </c>
      <c r="G11" s="15">
        <f>IF(E11="","",IFERROR(VLOOKUP(E11,'Clientes'!$A$2:$E$1000,3,FALSE),""))</f>
        <v/>
      </c>
      <c r="H11" s="14">
        <f>IF(E11="","",IFERROR(VLOOKUP(E11,'Clientes'!$A$2:$E$1000,4,FALSE),""))</f>
        <v/>
      </c>
      <c r="I11" s="2" t="n"/>
      <c r="J11" s="7" t="n"/>
      <c r="K11" s="8" t="n"/>
      <c r="L11" s="37" t="n"/>
      <c r="M11" s="10" t="n"/>
      <c r="N11" s="40">
        <f>IF(OR(K11="",L11=""),"",K11*L11*(1-M11))</f>
        <v/>
      </c>
      <c r="O11" s="10" t="n"/>
      <c r="P11" s="40">
        <f>IF(OR(N11="",O11=""),"",N11*O11)</f>
        <v/>
      </c>
      <c r="Q11" s="40">
        <f>IF(OR(N11="",P11=""),"",N11+P11)</f>
        <v/>
      </c>
      <c r="R11" s="2" t="n"/>
      <c r="S11" s="10" t="n"/>
      <c r="T11" s="40">
        <f>IF(OR(Q11="",S11=""),"",Q11*S11)</f>
        <v/>
      </c>
      <c r="U11" s="17">
        <f>IF(D11="","",D11-TODAY())</f>
        <v/>
      </c>
      <c r="V11" s="15">
        <f>IF(R11="","",IF(R11="Aceptado","Ganado",IF(R11="Rechazado","Perdido",IF(D11&lt;TODAY(),"Vencido","Pendiente"))))</f>
        <v/>
      </c>
      <c r="W11" s="7" t="n"/>
    </row>
    <row r="12">
      <c r="A12" s="2" t="n"/>
      <c r="B12" s="2" t="n"/>
      <c r="C12" s="35" t="n"/>
      <c r="D12" s="36">
        <f>IF(C12="","",C12+30)</f>
        <v/>
      </c>
      <c r="E12" s="2" t="n"/>
      <c r="F12" s="5">
        <f>IF(E12="","",IFERROR(VLOOKUP(E12,'Clientes'!$A$2:$E$1000,2,FALSE),"Cliente no encontrado"))</f>
        <v/>
      </c>
      <c r="G12" s="6">
        <f>IF(E12="","",IFERROR(VLOOKUP(E12,'Clientes'!$A$2:$E$1000,3,FALSE),""))</f>
        <v/>
      </c>
      <c r="H12" s="5">
        <f>IF(E12="","",IFERROR(VLOOKUP(E12,'Clientes'!$A$2:$E$1000,4,FALSE),""))</f>
        <v/>
      </c>
      <c r="I12" s="2" t="n"/>
      <c r="J12" s="7" t="n"/>
      <c r="K12" s="8" t="n"/>
      <c r="L12" s="37" t="n"/>
      <c r="M12" s="10" t="n"/>
      <c r="N12" s="38">
        <f>IF(OR(K12="",L12=""),"",K12*L12*(1-M12))</f>
        <v/>
      </c>
      <c r="O12" s="10" t="n"/>
      <c r="P12" s="38">
        <f>IF(OR(N12="",O12=""),"",N12*O12)</f>
        <v/>
      </c>
      <c r="Q12" s="38">
        <f>IF(OR(N12="",P12=""),"",N12+P12)</f>
        <v/>
      </c>
      <c r="R12" s="2" t="n"/>
      <c r="S12" s="10" t="n"/>
      <c r="T12" s="38">
        <f>IF(OR(Q12="",S12=""),"",Q12*S12)</f>
        <v/>
      </c>
      <c r="U12" s="12">
        <f>IF(D12="","",D12-TODAY())</f>
        <v/>
      </c>
      <c r="V12" s="6">
        <f>IF(R12="","",IF(R12="Aceptado","Ganado",IF(R12="Rechazado","Perdido",IF(D12&lt;TODAY(),"Vencido","Pendiente"))))</f>
        <v/>
      </c>
      <c r="W12" s="7" t="n"/>
    </row>
    <row r="13">
      <c r="A13" s="2" t="n"/>
      <c r="B13" s="2" t="n"/>
      <c r="C13" s="35" t="n"/>
      <c r="D13" s="39">
        <f>IF(C13="","",C13+30)</f>
        <v/>
      </c>
      <c r="E13" s="2" t="n"/>
      <c r="F13" s="14">
        <f>IF(E13="","",IFERROR(VLOOKUP(E13,'Clientes'!$A$2:$E$1000,2,FALSE),"Cliente no encontrado"))</f>
        <v/>
      </c>
      <c r="G13" s="15">
        <f>IF(E13="","",IFERROR(VLOOKUP(E13,'Clientes'!$A$2:$E$1000,3,FALSE),""))</f>
        <v/>
      </c>
      <c r="H13" s="14">
        <f>IF(E13="","",IFERROR(VLOOKUP(E13,'Clientes'!$A$2:$E$1000,4,FALSE),""))</f>
        <v/>
      </c>
      <c r="I13" s="2" t="n"/>
      <c r="J13" s="7" t="n"/>
      <c r="K13" s="8" t="n"/>
      <c r="L13" s="37" t="n"/>
      <c r="M13" s="10" t="n"/>
      <c r="N13" s="40">
        <f>IF(OR(K13="",L13=""),"",K13*L13*(1-M13))</f>
        <v/>
      </c>
      <c r="O13" s="10" t="n"/>
      <c r="P13" s="40">
        <f>IF(OR(N13="",O13=""),"",N13*O13)</f>
        <v/>
      </c>
      <c r="Q13" s="40">
        <f>IF(OR(N13="",P13=""),"",N13+P13)</f>
        <v/>
      </c>
      <c r="R13" s="2" t="n"/>
      <c r="S13" s="10" t="n"/>
      <c r="T13" s="40">
        <f>IF(OR(Q13="",S13=""),"",Q13*S13)</f>
        <v/>
      </c>
      <c r="U13" s="17">
        <f>IF(D13="","",D13-TODAY())</f>
        <v/>
      </c>
      <c r="V13" s="15">
        <f>IF(R13="","",IF(R13="Aceptado","Ganado",IF(R13="Rechazado","Perdido",IF(D13&lt;TODAY(),"Vencido","Pendiente"))))</f>
        <v/>
      </c>
      <c r="W13" s="7" t="n"/>
    </row>
    <row r="14">
      <c r="A14" s="2" t="n"/>
      <c r="B14" s="2" t="n"/>
      <c r="C14" s="35" t="n"/>
      <c r="D14" s="36">
        <f>IF(C14="","",C14+30)</f>
        <v/>
      </c>
      <c r="E14" s="2" t="n"/>
      <c r="F14" s="5">
        <f>IF(E14="","",IFERROR(VLOOKUP(E14,'Clientes'!$A$2:$E$1000,2,FALSE),"Cliente no encontrado"))</f>
        <v/>
      </c>
      <c r="G14" s="6">
        <f>IF(E14="","",IFERROR(VLOOKUP(E14,'Clientes'!$A$2:$E$1000,3,FALSE),""))</f>
        <v/>
      </c>
      <c r="H14" s="5">
        <f>IF(E14="","",IFERROR(VLOOKUP(E14,'Clientes'!$A$2:$E$1000,4,FALSE),""))</f>
        <v/>
      </c>
      <c r="I14" s="2" t="n"/>
      <c r="J14" s="7" t="n"/>
      <c r="K14" s="8" t="n"/>
      <c r="L14" s="37" t="n"/>
      <c r="M14" s="10" t="n"/>
      <c r="N14" s="38">
        <f>IF(OR(K14="",L14=""),"",K14*L14*(1-M14))</f>
        <v/>
      </c>
      <c r="O14" s="10" t="n"/>
      <c r="P14" s="38">
        <f>IF(OR(N14="",O14=""),"",N14*O14)</f>
        <v/>
      </c>
      <c r="Q14" s="38">
        <f>IF(OR(N14="",P14=""),"",N14+P14)</f>
        <v/>
      </c>
      <c r="R14" s="2" t="n"/>
      <c r="S14" s="10" t="n"/>
      <c r="T14" s="38">
        <f>IF(OR(Q14="",S14=""),"",Q14*S14)</f>
        <v/>
      </c>
      <c r="U14" s="12">
        <f>IF(D14="","",D14-TODAY())</f>
        <v/>
      </c>
      <c r="V14" s="6">
        <f>IF(R14="","",IF(R14="Aceptado","Ganado",IF(R14="Rechazado","Perdido",IF(D14&lt;TODAY(),"Vencido","Pendiente"))))</f>
        <v/>
      </c>
      <c r="W14" s="7" t="n"/>
    </row>
    <row r="15">
      <c r="A15" s="2" t="n"/>
      <c r="B15" s="2" t="n"/>
      <c r="C15" s="35" t="n"/>
      <c r="D15" s="39">
        <f>IF(C15="","",C15+30)</f>
        <v/>
      </c>
      <c r="E15" s="2" t="n"/>
      <c r="F15" s="14">
        <f>IF(E15="","",IFERROR(VLOOKUP(E15,'Clientes'!$A$2:$E$1000,2,FALSE),"Cliente no encontrado"))</f>
        <v/>
      </c>
      <c r="G15" s="15">
        <f>IF(E15="","",IFERROR(VLOOKUP(E15,'Clientes'!$A$2:$E$1000,3,FALSE),""))</f>
        <v/>
      </c>
      <c r="H15" s="14">
        <f>IF(E15="","",IFERROR(VLOOKUP(E15,'Clientes'!$A$2:$E$1000,4,FALSE),""))</f>
        <v/>
      </c>
      <c r="I15" s="2" t="n"/>
      <c r="J15" s="7" t="n"/>
      <c r="K15" s="8" t="n"/>
      <c r="L15" s="37" t="n"/>
      <c r="M15" s="10" t="n"/>
      <c r="N15" s="40">
        <f>IF(OR(K15="",L15=""),"",K15*L15*(1-M15))</f>
        <v/>
      </c>
      <c r="O15" s="10" t="n"/>
      <c r="P15" s="40">
        <f>IF(OR(N15="",O15=""),"",N15*O15)</f>
        <v/>
      </c>
      <c r="Q15" s="40">
        <f>IF(OR(N15="",P15=""),"",N15+P15)</f>
        <v/>
      </c>
      <c r="R15" s="2" t="n"/>
      <c r="S15" s="10" t="n"/>
      <c r="T15" s="40">
        <f>IF(OR(Q15="",S15=""),"",Q15*S15)</f>
        <v/>
      </c>
      <c r="U15" s="17">
        <f>IF(D15="","",D15-TODAY())</f>
        <v/>
      </c>
      <c r="V15" s="15">
        <f>IF(R15="","",IF(R15="Aceptado","Ganado",IF(R15="Rechazado","Perdido",IF(D15&lt;TODAY(),"Vencido","Pendiente"))))</f>
        <v/>
      </c>
      <c r="W15" s="7" t="n"/>
    </row>
    <row r="16">
      <c r="A16" s="2" t="n"/>
      <c r="B16" s="2" t="n"/>
      <c r="C16" s="35" t="n"/>
      <c r="D16" s="36">
        <f>IF(C16="","",C16+30)</f>
        <v/>
      </c>
      <c r="E16" s="2" t="n"/>
      <c r="F16" s="5">
        <f>IF(E16="","",IFERROR(VLOOKUP(E16,'Clientes'!$A$2:$E$1000,2,FALSE),"Cliente no encontrado"))</f>
        <v/>
      </c>
      <c r="G16" s="6">
        <f>IF(E16="","",IFERROR(VLOOKUP(E16,'Clientes'!$A$2:$E$1000,3,FALSE),""))</f>
        <v/>
      </c>
      <c r="H16" s="5">
        <f>IF(E16="","",IFERROR(VLOOKUP(E16,'Clientes'!$A$2:$E$1000,4,FALSE),""))</f>
        <v/>
      </c>
      <c r="I16" s="2" t="n"/>
      <c r="J16" s="7" t="n"/>
      <c r="K16" s="8" t="n"/>
      <c r="L16" s="37" t="n"/>
      <c r="M16" s="10" t="n"/>
      <c r="N16" s="38">
        <f>IF(OR(K16="",L16=""),"",K16*L16*(1-M16))</f>
        <v/>
      </c>
      <c r="O16" s="10" t="n"/>
      <c r="P16" s="38">
        <f>IF(OR(N16="",O16=""),"",N16*O16)</f>
        <v/>
      </c>
      <c r="Q16" s="38">
        <f>IF(OR(N16="",P16=""),"",N16+P16)</f>
        <v/>
      </c>
      <c r="R16" s="2" t="n"/>
      <c r="S16" s="10" t="n"/>
      <c r="T16" s="38">
        <f>IF(OR(Q16="",S16=""),"",Q16*S16)</f>
        <v/>
      </c>
      <c r="U16" s="12">
        <f>IF(D16="","",D16-TODAY())</f>
        <v/>
      </c>
      <c r="V16" s="6">
        <f>IF(R16="","",IF(R16="Aceptado","Ganado",IF(R16="Rechazado","Perdido",IF(D16&lt;TODAY(),"Vencido","Pendiente"))))</f>
        <v/>
      </c>
      <c r="W16" s="7" t="n"/>
    </row>
    <row r="17">
      <c r="A17" s="2" t="n"/>
      <c r="B17" s="2" t="n"/>
      <c r="C17" s="35" t="n"/>
      <c r="D17" s="39">
        <f>IF(C17="","",C17+30)</f>
        <v/>
      </c>
      <c r="E17" s="2" t="n"/>
      <c r="F17" s="14">
        <f>IF(E17="","",IFERROR(VLOOKUP(E17,'Clientes'!$A$2:$E$1000,2,FALSE),"Cliente no encontrado"))</f>
        <v/>
      </c>
      <c r="G17" s="15">
        <f>IF(E17="","",IFERROR(VLOOKUP(E17,'Clientes'!$A$2:$E$1000,3,FALSE),""))</f>
        <v/>
      </c>
      <c r="H17" s="14">
        <f>IF(E17="","",IFERROR(VLOOKUP(E17,'Clientes'!$A$2:$E$1000,4,FALSE),""))</f>
        <v/>
      </c>
      <c r="I17" s="2" t="n"/>
      <c r="J17" s="7" t="n"/>
      <c r="K17" s="8" t="n"/>
      <c r="L17" s="37" t="n"/>
      <c r="M17" s="10" t="n"/>
      <c r="N17" s="40">
        <f>IF(OR(K17="",L17=""),"",K17*L17*(1-M17))</f>
        <v/>
      </c>
      <c r="O17" s="10" t="n"/>
      <c r="P17" s="40">
        <f>IF(OR(N17="",O17=""),"",N17*O17)</f>
        <v/>
      </c>
      <c r="Q17" s="40">
        <f>IF(OR(N17="",P17=""),"",N17+P17)</f>
        <v/>
      </c>
      <c r="R17" s="2" t="n"/>
      <c r="S17" s="10" t="n"/>
      <c r="T17" s="40">
        <f>IF(OR(Q17="",S17=""),"",Q17*S17)</f>
        <v/>
      </c>
      <c r="U17" s="17">
        <f>IF(D17="","",D17-TODAY())</f>
        <v/>
      </c>
      <c r="V17" s="15">
        <f>IF(R17="","",IF(R17="Aceptado","Ganado",IF(R17="Rechazado","Perdido",IF(D17&lt;TODAY(),"Vencido","Pendiente"))))</f>
        <v/>
      </c>
      <c r="W17" s="7" t="n"/>
    </row>
    <row r="18">
      <c r="A18" s="2" t="n"/>
      <c r="B18" s="2" t="n"/>
      <c r="C18" s="35" t="n"/>
      <c r="D18" s="36">
        <f>IF(C18="","",C18+30)</f>
        <v/>
      </c>
      <c r="E18" s="2" t="n"/>
      <c r="F18" s="5">
        <f>IF(E18="","",IFERROR(VLOOKUP(E18,'Clientes'!$A$2:$E$1000,2,FALSE),"Cliente no encontrado"))</f>
        <v/>
      </c>
      <c r="G18" s="6">
        <f>IF(E18="","",IFERROR(VLOOKUP(E18,'Clientes'!$A$2:$E$1000,3,FALSE),""))</f>
        <v/>
      </c>
      <c r="H18" s="5">
        <f>IF(E18="","",IFERROR(VLOOKUP(E18,'Clientes'!$A$2:$E$1000,4,FALSE),""))</f>
        <v/>
      </c>
      <c r="I18" s="2" t="n"/>
      <c r="J18" s="7" t="n"/>
      <c r="K18" s="8" t="n"/>
      <c r="L18" s="37" t="n"/>
      <c r="M18" s="10" t="n"/>
      <c r="N18" s="38">
        <f>IF(OR(K18="",L18=""),"",K18*L18*(1-M18))</f>
        <v/>
      </c>
      <c r="O18" s="10" t="n"/>
      <c r="P18" s="38">
        <f>IF(OR(N18="",O18=""),"",N18*O18)</f>
        <v/>
      </c>
      <c r="Q18" s="38">
        <f>IF(OR(N18="",P18=""),"",N18+P18)</f>
        <v/>
      </c>
      <c r="R18" s="2" t="n"/>
      <c r="S18" s="10" t="n"/>
      <c r="T18" s="38">
        <f>IF(OR(Q18="",S18=""),"",Q18*S18)</f>
        <v/>
      </c>
      <c r="U18" s="12">
        <f>IF(D18="","",D18-TODAY())</f>
        <v/>
      </c>
      <c r="V18" s="6">
        <f>IF(R18="","",IF(R18="Aceptado","Ganado",IF(R18="Rechazado","Perdido",IF(D18&lt;TODAY(),"Vencido","Pendiente"))))</f>
        <v/>
      </c>
      <c r="W18" s="7" t="n"/>
    </row>
    <row r="19">
      <c r="A19" s="2" t="n"/>
      <c r="B19" s="2" t="n"/>
      <c r="C19" s="35" t="n"/>
      <c r="D19" s="39">
        <f>IF(C19="","",C19+30)</f>
        <v/>
      </c>
      <c r="E19" s="2" t="n"/>
      <c r="F19" s="14">
        <f>IF(E19="","",IFERROR(VLOOKUP(E19,'Clientes'!$A$2:$E$1000,2,FALSE),"Cliente no encontrado"))</f>
        <v/>
      </c>
      <c r="G19" s="15">
        <f>IF(E19="","",IFERROR(VLOOKUP(E19,'Clientes'!$A$2:$E$1000,3,FALSE),""))</f>
        <v/>
      </c>
      <c r="H19" s="14">
        <f>IF(E19="","",IFERROR(VLOOKUP(E19,'Clientes'!$A$2:$E$1000,4,FALSE),""))</f>
        <v/>
      </c>
      <c r="I19" s="2" t="n"/>
      <c r="J19" s="7" t="n"/>
      <c r="K19" s="8" t="n"/>
      <c r="L19" s="37" t="n"/>
      <c r="M19" s="10" t="n"/>
      <c r="N19" s="40">
        <f>IF(OR(K19="",L19=""),"",K19*L19*(1-M19))</f>
        <v/>
      </c>
      <c r="O19" s="10" t="n"/>
      <c r="P19" s="40">
        <f>IF(OR(N19="",O19=""),"",N19*O19)</f>
        <v/>
      </c>
      <c r="Q19" s="40">
        <f>IF(OR(N19="",P19=""),"",N19+P19)</f>
        <v/>
      </c>
      <c r="R19" s="2" t="n"/>
      <c r="S19" s="10" t="n"/>
      <c r="T19" s="40">
        <f>IF(OR(Q19="",S19=""),"",Q19*S19)</f>
        <v/>
      </c>
      <c r="U19" s="17">
        <f>IF(D19="","",D19-TODAY())</f>
        <v/>
      </c>
      <c r="V19" s="15">
        <f>IF(R19="","",IF(R19="Aceptado","Ganado",IF(R19="Rechazado","Perdido",IF(D19&lt;TODAY(),"Vencido","Pendiente"))))</f>
        <v/>
      </c>
      <c r="W19" s="7" t="n"/>
    </row>
    <row r="20">
      <c r="A20" s="2" t="n"/>
      <c r="B20" s="2" t="n"/>
      <c r="C20" s="35" t="n"/>
      <c r="D20" s="36">
        <f>IF(C20="","",C20+30)</f>
        <v/>
      </c>
      <c r="E20" s="2" t="n"/>
      <c r="F20" s="5">
        <f>IF(E20="","",IFERROR(VLOOKUP(E20,'Clientes'!$A$2:$E$1000,2,FALSE),"Cliente no encontrado"))</f>
        <v/>
      </c>
      <c r="G20" s="6">
        <f>IF(E20="","",IFERROR(VLOOKUP(E20,'Clientes'!$A$2:$E$1000,3,FALSE),""))</f>
        <v/>
      </c>
      <c r="H20" s="5">
        <f>IF(E20="","",IFERROR(VLOOKUP(E20,'Clientes'!$A$2:$E$1000,4,FALSE),""))</f>
        <v/>
      </c>
      <c r="I20" s="2" t="n"/>
      <c r="J20" s="7" t="n"/>
      <c r="K20" s="8" t="n"/>
      <c r="L20" s="37" t="n"/>
      <c r="M20" s="10" t="n"/>
      <c r="N20" s="38">
        <f>IF(OR(K20="",L20=""),"",K20*L20*(1-M20))</f>
        <v/>
      </c>
      <c r="O20" s="10" t="n"/>
      <c r="P20" s="38">
        <f>IF(OR(N20="",O20=""),"",N20*O20)</f>
        <v/>
      </c>
      <c r="Q20" s="38">
        <f>IF(OR(N20="",P20=""),"",N20+P20)</f>
        <v/>
      </c>
      <c r="R20" s="2" t="n"/>
      <c r="S20" s="10" t="n"/>
      <c r="T20" s="38">
        <f>IF(OR(Q20="",S20=""),"",Q20*S20)</f>
        <v/>
      </c>
      <c r="U20" s="12">
        <f>IF(D20="","",D20-TODAY())</f>
        <v/>
      </c>
      <c r="V20" s="6">
        <f>IF(R20="","",IF(R20="Aceptado","Ganado",IF(R20="Rechazado","Perdido",IF(D20&lt;TODAY(),"Vencido","Pendiente"))))</f>
        <v/>
      </c>
      <c r="W20" s="7" t="n"/>
    </row>
    <row r="21">
      <c r="A21" s="2" t="n"/>
      <c r="B21" s="2" t="n"/>
      <c r="C21" s="35" t="n"/>
      <c r="D21" s="39">
        <f>IF(C21="","",C21+30)</f>
        <v/>
      </c>
      <c r="E21" s="2" t="n"/>
      <c r="F21" s="14">
        <f>IF(E21="","",IFERROR(VLOOKUP(E21,'Clientes'!$A$2:$E$1000,2,FALSE),"Cliente no encontrado"))</f>
        <v/>
      </c>
      <c r="G21" s="15">
        <f>IF(E21="","",IFERROR(VLOOKUP(E21,'Clientes'!$A$2:$E$1000,3,FALSE),""))</f>
        <v/>
      </c>
      <c r="H21" s="14">
        <f>IF(E21="","",IFERROR(VLOOKUP(E21,'Clientes'!$A$2:$E$1000,4,FALSE),""))</f>
        <v/>
      </c>
      <c r="I21" s="2" t="n"/>
      <c r="J21" s="7" t="n"/>
      <c r="K21" s="8" t="n"/>
      <c r="L21" s="37" t="n"/>
      <c r="M21" s="10" t="n"/>
      <c r="N21" s="40">
        <f>IF(OR(K21="",L21=""),"",K21*L21*(1-M21))</f>
        <v/>
      </c>
      <c r="O21" s="10" t="n"/>
      <c r="P21" s="40">
        <f>IF(OR(N21="",O21=""),"",N21*O21)</f>
        <v/>
      </c>
      <c r="Q21" s="40">
        <f>IF(OR(N21="",P21=""),"",N21+P21)</f>
        <v/>
      </c>
      <c r="R21" s="2" t="n"/>
      <c r="S21" s="10" t="n"/>
      <c r="T21" s="40">
        <f>IF(OR(Q21="",S21=""),"",Q21*S21)</f>
        <v/>
      </c>
      <c r="U21" s="17">
        <f>IF(D21="","",D21-TODAY())</f>
        <v/>
      </c>
      <c r="V21" s="15">
        <f>IF(R21="","",IF(R21="Aceptado","Ganado",IF(R21="Rechazado","Perdido",IF(D21&lt;TODAY(),"Vencido","Pendiente"))))</f>
        <v/>
      </c>
      <c r="W21" s="7" t="n"/>
    </row>
    <row r="22">
      <c r="A22" s="2" t="n"/>
      <c r="B22" s="2" t="n"/>
      <c r="C22" s="35" t="n"/>
      <c r="D22" s="36">
        <f>IF(C22="","",C22+30)</f>
        <v/>
      </c>
      <c r="E22" s="2" t="n"/>
      <c r="F22" s="5">
        <f>IF(E22="","",IFERROR(VLOOKUP(E22,'Clientes'!$A$2:$E$1000,2,FALSE),"Cliente no encontrado"))</f>
        <v/>
      </c>
      <c r="G22" s="6">
        <f>IF(E22="","",IFERROR(VLOOKUP(E22,'Clientes'!$A$2:$E$1000,3,FALSE),""))</f>
        <v/>
      </c>
      <c r="H22" s="5">
        <f>IF(E22="","",IFERROR(VLOOKUP(E22,'Clientes'!$A$2:$E$1000,4,FALSE),""))</f>
        <v/>
      </c>
      <c r="I22" s="2" t="n"/>
      <c r="J22" s="7" t="n"/>
      <c r="K22" s="8" t="n"/>
      <c r="L22" s="37" t="n"/>
      <c r="M22" s="10" t="n"/>
      <c r="N22" s="38">
        <f>IF(OR(K22="",L22=""),"",K22*L22*(1-M22))</f>
        <v/>
      </c>
      <c r="O22" s="10" t="n"/>
      <c r="P22" s="38">
        <f>IF(OR(N22="",O22=""),"",N22*O22)</f>
        <v/>
      </c>
      <c r="Q22" s="38">
        <f>IF(OR(N22="",P22=""),"",N22+P22)</f>
        <v/>
      </c>
      <c r="R22" s="2" t="n"/>
      <c r="S22" s="10" t="n"/>
      <c r="T22" s="38">
        <f>IF(OR(Q22="",S22=""),"",Q22*S22)</f>
        <v/>
      </c>
      <c r="U22" s="12">
        <f>IF(D22="","",D22-TODAY())</f>
        <v/>
      </c>
      <c r="V22" s="6">
        <f>IF(R22="","",IF(R22="Aceptado","Ganado",IF(R22="Rechazado","Perdido",IF(D22&lt;TODAY(),"Vencido","Pendiente"))))</f>
        <v/>
      </c>
      <c r="W22" s="7" t="n"/>
    </row>
    <row r="23">
      <c r="A23" s="2" t="n"/>
      <c r="B23" s="2" t="n"/>
      <c r="C23" s="35" t="n"/>
      <c r="D23" s="39">
        <f>IF(C23="","",C23+30)</f>
        <v/>
      </c>
      <c r="E23" s="2" t="n"/>
      <c r="F23" s="14">
        <f>IF(E23="","",IFERROR(VLOOKUP(E23,'Clientes'!$A$2:$E$1000,2,FALSE),"Cliente no encontrado"))</f>
        <v/>
      </c>
      <c r="G23" s="15">
        <f>IF(E23="","",IFERROR(VLOOKUP(E23,'Clientes'!$A$2:$E$1000,3,FALSE),""))</f>
        <v/>
      </c>
      <c r="H23" s="14">
        <f>IF(E23="","",IFERROR(VLOOKUP(E23,'Clientes'!$A$2:$E$1000,4,FALSE),""))</f>
        <v/>
      </c>
      <c r="I23" s="2" t="n"/>
      <c r="J23" s="7" t="n"/>
      <c r="K23" s="8" t="n"/>
      <c r="L23" s="37" t="n"/>
      <c r="M23" s="10" t="n"/>
      <c r="N23" s="40">
        <f>IF(OR(K23="",L23=""),"",K23*L23*(1-M23))</f>
        <v/>
      </c>
      <c r="O23" s="10" t="n"/>
      <c r="P23" s="40">
        <f>IF(OR(N23="",O23=""),"",N23*O23)</f>
        <v/>
      </c>
      <c r="Q23" s="40">
        <f>IF(OR(N23="",P23=""),"",N23+P23)</f>
        <v/>
      </c>
      <c r="R23" s="2" t="n"/>
      <c r="S23" s="10" t="n"/>
      <c r="T23" s="40">
        <f>IF(OR(Q23="",S23=""),"",Q23*S23)</f>
        <v/>
      </c>
      <c r="U23" s="17">
        <f>IF(D23="","",D23-TODAY())</f>
        <v/>
      </c>
      <c r="V23" s="15">
        <f>IF(R23="","",IF(R23="Aceptado","Ganado",IF(R23="Rechazado","Perdido",IF(D23&lt;TODAY(),"Vencido","Pendiente"))))</f>
        <v/>
      </c>
      <c r="W23" s="7" t="n"/>
    </row>
    <row r="24">
      <c r="A24" s="2" t="n"/>
      <c r="B24" s="2" t="n"/>
      <c r="C24" s="35" t="n"/>
      <c r="D24" s="36">
        <f>IF(C24="","",C24+30)</f>
        <v/>
      </c>
      <c r="E24" s="2" t="n"/>
      <c r="F24" s="5">
        <f>IF(E24="","",IFERROR(VLOOKUP(E24,'Clientes'!$A$2:$E$1000,2,FALSE),"Cliente no encontrado"))</f>
        <v/>
      </c>
      <c r="G24" s="6">
        <f>IF(E24="","",IFERROR(VLOOKUP(E24,'Clientes'!$A$2:$E$1000,3,FALSE),""))</f>
        <v/>
      </c>
      <c r="H24" s="5">
        <f>IF(E24="","",IFERROR(VLOOKUP(E24,'Clientes'!$A$2:$E$1000,4,FALSE),""))</f>
        <v/>
      </c>
      <c r="I24" s="2" t="n"/>
      <c r="J24" s="7" t="n"/>
      <c r="K24" s="8" t="n"/>
      <c r="L24" s="37" t="n"/>
      <c r="M24" s="10" t="n"/>
      <c r="N24" s="38">
        <f>IF(OR(K24="",L24=""),"",K24*L24*(1-M24))</f>
        <v/>
      </c>
      <c r="O24" s="10" t="n"/>
      <c r="P24" s="38">
        <f>IF(OR(N24="",O24=""),"",N24*O24)</f>
        <v/>
      </c>
      <c r="Q24" s="38">
        <f>IF(OR(N24="",P24=""),"",N24+P24)</f>
        <v/>
      </c>
      <c r="R24" s="2" t="n"/>
      <c r="S24" s="10" t="n"/>
      <c r="T24" s="38">
        <f>IF(OR(Q24="",S24=""),"",Q24*S24)</f>
        <v/>
      </c>
      <c r="U24" s="12">
        <f>IF(D24="","",D24-TODAY())</f>
        <v/>
      </c>
      <c r="V24" s="6">
        <f>IF(R24="","",IF(R24="Aceptado","Ganado",IF(R24="Rechazado","Perdido",IF(D24&lt;TODAY(),"Vencido","Pendiente"))))</f>
        <v/>
      </c>
      <c r="W24" s="7" t="n"/>
    </row>
    <row r="25">
      <c r="A25" s="2" t="n"/>
      <c r="B25" s="2" t="n"/>
      <c r="C25" s="35" t="n"/>
      <c r="D25" s="39">
        <f>IF(C25="","",C25+30)</f>
        <v/>
      </c>
      <c r="E25" s="2" t="n"/>
      <c r="F25" s="14">
        <f>IF(E25="","",IFERROR(VLOOKUP(E25,'Clientes'!$A$2:$E$1000,2,FALSE),"Cliente no encontrado"))</f>
        <v/>
      </c>
      <c r="G25" s="15">
        <f>IF(E25="","",IFERROR(VLOOKUP(E25,'Clientes'!$A$2:$E$1000,3,FALSE),""))</f>
        <v/>
      </c>
      <c r="H25" s="14">
        <f>IF(E25="","",IFERROR(VLOOKUP(E25,'Clientes'!$A$2:$E$1000,4,FALSE),""))</f>
        <v/>
      </c>
      <c r="I25" s="2" t="n"/>
      <c r="J25" s="7" t="n"/>
      <c r="K25" s="8" t="n"/>
      <c r="L25" s="37" t="n"/>
      <c r="M25" s="10" t="n"/>
      <c r="N25" s="40">
        <f>IF(OR(K25="",L25=""),"",K25*L25*(1-M25))</f>
        <v/>
      </c>
      <c r="O25" s="10" t="n"/>
      <c r="P25" s="40">
        <f>IF(OR(N25="",O25=""),"",N25*O25)</f>
        <v/>
      </c>
      <c r="Q25" s="40">
        <f>IF(OR(N25="",P25=""),"",N25+P25)</f>
        <v/>
      </c>
      <c r="R25" s="2" t="n"/>
      <c r="S25" s="10" t="n"/>
      <c r="T25" s="40">
        <f>IF(OR(Q25="",S25=""),"",Q25*S25)</f>
        <v/>
      </c>
      <c r="U25" s="17">
        <f>IF(D25="","",D25-TODAY())</f>
        <v/>
      </c>
      <c r="V25" s="15">
        <f>IF(R25="","",IF(R25="Aceptado","Ganado",IF(R25="Rechazado","Perdido",IF(D25&lt;TODAY(),"Vencido","Pendiente"))))</f>
        <v/>
      </c>
      <c r="W25" s="7" t="n"/>
    </row>
    <row r="26">
      <c r="A26" s="2" t="n"/>
      <c r="B26" s="2" t="n"/>
      <c r="C26" s="35" t="n"/>
      <c r="D26" s="36">
        <f>IF(C26="","",C26+30)</f>
        <v/>
      </c>
      <c r="E26" s="2" t="n"/>
      <c r="F26" s="5">
        <f>IF(E26="","",IFERROR(VLOOKUP(E26,'Clientes'!$A$2:$E$1000,2,FALSE),"Cliente no encontrado"))</f>
        <v/>
      </c>
      <c r="G26" s="6">
        <f>IF(E26="","",IFERROR(VLOOKUP(E26,'Clientes'!$A$2:$E$1000,3,FALSE),""))</f>
        <v/>
      </c>
      <c r="H26" s="5">
        <f>IF(E26="","",IFERROR(VLOOKUP(E26,'Clientes'!$A$2:$E$1000,4,FALSE),""))</f>
        <v/>
      </c>
      <c r="I26" s="2" t="n"/>
      <c r="J26" s="7" t="n"/>
      <c r="K26" s="8" t="n"/>
      <c r="L26" s="37" t="n"/>
      <c r="M26" s="10" t="n"/>
      <c r="N26" s="38">
        <f>IF(OR(K26="",L26=""),"",K26*L26*(1-M26))</f>
        <v/>
      </c>
      <c r="O26" s="10" t="n"/>
      <c r="P26" s="38">
        <f>IF(OR(N26="",O26=""),"",N26*O26)</f>
        <v/>
      </c>
      <c r="Q26" s="38">
        <f>IF(OR(N26="",P26=""),"",N26+P26)</f>
        <v/>
      </c>
      <c r="R26" s="2" t="n"/>
      <c r="S26" s="10" t="n"/>
      <c r="T26" s="38">
        <f>IF(OR(Q26="",S26=""),"",Q26*S26)</f>
        <v/>
      </c>
      <c r="U26" s="12">
        <f>IF(D26="","",D26-TODAY())</f>
        <v/>
      </c>
      <c r="V26" s="6">
        <f>IF(R26="","",IF(R26="Aceptado","Ganado",IF(R26="Rechazado","Perdido",IF(D26&lt;TODAY(),"Vencido","Pendiente"))))</f>
        <v/>
      </c>
      <c r="W26" s="7" t="n"/>
    </row>
    <row r="27">
      <c r="A27" s="2" t="n"/>
      <c r="B27" s="2" t="n"/>
      <c r="C27" s="35" t="n"/>
      <c r="D27" s="39">
        <f>IF(C27="","",C27+30)</f>
        <v/>
      </c>
      <c r="E27" s="2" t="n"/>
      <c r="F27" s="14">
        <f>IF(E27="","",IFERROR(VLOOKUP(E27,'Clientes'!$A$2:$E$1000,2,FALSE),"Cliente no encontrado"))</f>
        <v/>
      </c>
      <c r="G27" s="15">
        <f>IF(E27="","",IFERROR(VLOOKUP(E27,'Clientes'!$A$2:$E$1000,3,FALSE),""))</f>
        <v/>
      </c>
      <c r="H27" s="14">
        <f>IF(E27="","",IFERROR(VLOOKUP(E27,'Clientes'!$A$2:$E$1000,4,FALSE),""))</f>
        <v/>
      </c>
      <c r="I27" s="2" t="n"/>
      <c r="J27" s="7" t="n"/>
      <c r="K27" s="8" t="n"/>
      <c r="L27" s="37" t="n"/>
      <c r="M27" s="10" t="n"/>
      <c r="N27" s="40">
        <f>IF(OR(K27="",L27=""),"",K27*L27*(1-M27))</f>
        <v/>
      </c>
      <c r="O27" s="10" t="n"/>
      <c r="P27" s="40">
        <f>IF(OR(N27="",O27=""),"",N27*O27)</f>
        <v/>
      </c>
      <c r="Q27" s="40">
        <f>IF(OR(N27="",P27=""),"",N27+P27)</f>
        <v/>
      </c>
      <c r="R27" s="2" t="n"/>
      <c r="S27" s="10" t="n"/>
      <c r="T27" s="40">
        <f>IF(OR(Q27="",S27=""),"",Q27*S27)</f>
        <v/>
      </c>
      <c r="U27" s="17">
        <f>IF(D27="","",D27-TODAY())</f>
        <v/>
      </c>
      <c r="V27" s="15">
        <f>IF(R27="","",IF(R27="Aceptado","Ganado",IF(R27="Rechazado","Perdido",IF(D27&lt;TODAY(),"Vencido","Pendiente"))))</f>
        <v/>
      </c>
      <c r="W27" s="7" t="n"/>
    </row>
    <row r="28">
      <c r="A28" s="2" t="n"/>
      <c r="B28" s="2" t="n"/>
      <c r="C28" s="35" t="n"/>
      <c r="D28" s="36">
        <f>IF(C28="","",C28+30)</f>
        <v/>
      </c>
      <c r="E28" s="2" t="n"/>
      <c r="F28" s="5">
        <f>IF(E28="","",IFERROR(VLOOKUP(E28,'Clientes'!$A$2:$E$1000,2,FALSE),"Cliente no encontrado"))</f>
        <v/>
      </c>
      <c r="G28" s="6">
        <f>IF(E28="","",IFERROR(VLOOKUP(E28,'Clientes'!$A$2:$E$1000,3,FALSE),""))</f>
        <v/>
      </c>
      <c r="H28" s="5">
        <f>IF(E28="","",IFERROR(VLOOKUP(E28,'Clientes'!$A$2:$E$1000,4,FALSE),""))</f>
        <v/>
      </c>
      <c r="I28" s="2" t="n"/>
      <c r="J28" s="7" t="n"/>
      <c r="K28" s="8" t="n"/>
      <c r="L28" s="37" t="n"/>
      <c r="M28" s="10" t="n"/>
      <c r="N28" s="38">
        <f>IF(OR(K28="",L28=""),"",K28*L28*(1-M28))</f>
        <v/>
      </c>
      <c r="O28" s="10" t="n"/>
      <c r="P28" s="38">
        <f>IF(OR(N28="",O28=""),"",N28*O28)</f>
        <v/>
      </c>
      <c r="Q28" s="38">
        <f>IF(OR(N28="",P28=""),"",N28+P28)</f>
        <v/>
      </c>
      <c r="R28" s="2" t="n"/>
      <c r="S28" s="10" t="n"/>
      <c r="T28" s="38">
        <f>IF(OR(Q28="",S28=""),"",Q28*S28)</f>
        <v/>
      </c>
      <c r="U28" s="12">
        <f>IF(D28="","",D28-TODAY())</f>
        <v/>
      </c>
      <c r="V28" s="6">
        <f>IF(R28="","",IF(R28="Aceptado","Ganado",IF(R28="Rechazado","Perdido",IF(D28&lt;TODAY(),"Vencido","Pendiente"))))</f>
        <v/>
      </c>
      <c r="W28" s="7" t="n"/>
    </row>
    <row r="29">
      <c r="A29" s="2" t="n"/>
      <c r="B29" s="2" t="n"/>
      <c r="C29" s="35" t="n"/>
      <c r="D29" s="39">
        <f>IF(C29="","",C29+30)</f>
        <v/>
      </c>
      <c r="E29" s="2" t="n"/>
      <c r="F29" s="14">
        <f>IF(E29="","",IFERROR(VLOOKUP(E29,'Clientes'!$A$2:$E$1000,2,FALSE),"Cliente no encontrado"))</f>
        <v/>
      </c>
      <c r="G29" s="15">
        <f>IF(E29="","",IFERROR(VLOOKUP(E29,'Clientes'!$A$2:$E$1000,3,FALSE),""))</f>
        <v/>
      </c>
      <c r="H29" s="14">
        <f>IF(E29="","",IFERROR(VLOOKUP(E29,'Clientes'!$A$2:$E$1000,4,FALSE),""))</f>
        <v/>
      </c>
      <c r="I29" s="2" t="n"/>
      <c r="J29" s="7" t="n"/>
      <c r="K29" s="8" t="n"/>
      <c r="L29" s="37" t="n"/>
      <c r="M29" s="10" t="n"/>
      <c r="N29" s="40">
        <f>IF(OR(K29="",L29=""),"",K29*L29*(1-M29))</f>
        <v/>
      </c>
      <c r="O29" s="10" t="n"/>
      <c r="P29" s="40">
        <f>IF(OR(N29="",O29=""),"",N29*O29)</f>
        <v/>
      </c>
      <c r="Q29" s="40">
        <f>IF(OR(N29="",P29=""),"",N29+P29)</f>
        <v/>
      </c>
      <c r="R29" s="2" t="n"/>
      <c r="S29" s="10" t="n"/>
      <c r="T29" s="40">
        <f>IF(OR(Q29="",S29=""),"",Q29*S29)</f>
        <v/>
      </c>
      <c r="U29" s="17">
        <f>IF(D29="","",D29-TODAY())</f>
        <v/>
      </c>
      <c r="V29" s="15">
        <f>IF(R29="","",IF(R29="Aceptado","Ganado",IF(R29="Rechazado","Perdido",IF(D29&lt;TODAY(),"Vencido","Pendiente"))))</f>
        <v/>
      </c>
      <c r="W29" s="7" t="n"/>
    </row>
    <row r="30">
      <c r="A30" s="2" t="n"/>
      <c r="B30" s="2" t="n"/>
      <c r="C30" s="35" t="n"/>
      <c r="D30" s="36">
        <f>IF(C30="","",C30+30)</f>
        <v/>
      </c>
      <c r="E30" s="2" t="n"/>
      <c r="F30" s="5">
        <f>IF(E30="","",IFERROR(VLOOKUP(E30,'Clientes'!$A$2:$E$1000,2,FALSE),"Cliente no encontrado"))</f>
        <v/>
      </c>
      <c r="G30" s="6">
        <f>IF(E30="","",IFERROR(VLOOKUP(E30,'Clientes'!$A$2:$E$1000,3,FALSE),""))</f>
        <v/>
      </c>
      <c r="H30" s="5">
        <f>IF(E30="","",IFERROR(VLOOKUP(E30,'Clientes'!$A$2:$E$1000,4,FALSE),""))</f>
        <v/>
      </c>
      <c r="I30" s="2" t="n"/>
      <c r="J30" s="7" t="n"/>
      <c r="K30" s="8" t="n"/>
      <c r="L30" s="37" t="n"/>
      <c r="M30" s="10" t="n"/>
      <c r="N30" s="38">
        <f>IF(OR(K30="",L30=""),"",K30*L30*(1-M30))</f>
        <v/>
      </c>
      <c r="O30" s="10" t="n"/>
      <c r="P30" s="38">
        <f>IF(OR(N30="",O30=""),"",N30*O30)</f>
        <v/>
      </c>
      <c r="Q30" s="38">
        <f>IF(OR(N30="",P30=""),"",N30+P30)</f>
        <v/>
      </c>
      <c r="R30" s="2" t="n"/>
      <c r="S30" s="10" t="n"/>
      <c r="T30" s="38">
        <f>IF(OR(Q30="",S30=""),"",Q30*S30)</f>
        <v/>
      </c>
      <c r="U30" s="12">
        <f>IF(D30="","",D30-TODAY())</f>
        <v/>
      </c>
      <c r="V30" s="6">
        <f>IF(R30="","",IF(R30="Aceptado","Ganado",IF(R30="Rechazado","Perdido",IF(D30&lt;TODAY(),"Vencido","Pendiente"))))</f>
        <v/>
      </c>
      <c r="W30" s="7" t="n"/>
    </row>
    <row r="31">
      <c r="A31" s="2" t="n"/>
      <c r="B31" s="2" t="n"/>
      <c r="C31" s="35" t="n"/>
      <c r="D31" s="39">
        <f>IF(C31="","",C31+30)</f>
        <v/>
      </c>
      <c r="E31" s="2" t="n"/>
      <c r="F31" s="14">
        <f>IF(E31="","",IFERROR(VLOOKUP(E31,'Clientes'!$A$2:$E$1000,2,FALSE),"Cliente no encontrado"))</f>
        <v/>
      </c>
      <c r="G31" s="15">
        <f>IF(E31="","",IFERROR(VLOOKUP(E31,'Clientes'!$A$2:$E$1000,3,FALSE),""))</f>
        <v/>
      </c>
      <c r="H31" s="14">
        <f>IF(E31="","",IFERROR(VLOOKUP(E31,'Clientes'!$A$2:$E$1000,4,FALSE),""))</f>
        <v/>
      </c>
      <c r="I31" s="2" t="n"/>
      <c r="J31" s="7" t="n"/>
      <c r="K31" s="8" t="n"/>
      <c r="L31" s="37" t="n"/>
      <c r="M31" s="10" t="n"/>
      <c r="N31" s="40">
        <f>IF(OR(K31="",L31=""),"",K31*L31*(1-M31))</f>
        <v/>
      </c>
      <c r="O31" s="10" t="n"/>
      <c r="P31" s="40">
        <f>IF(OR(N31="",O31=""),"",N31*O31)</f>
        <v/>
      </c>
      <c r="Q31" s="40">
        <f>IF(OR(N31="",P31=""),"",N31+P31)</f>
        <v/>
      </c>
      <c r="R31" s="2" t="n"/>
      <c r="S31" s="10" t="n"/>
      <c r="T31" s="40">
        <f>IF(OR(Q31="",S31=""),"",Q31*S31)</f>
        <v/>
      </c>
      <c r="U31" s="17">
        <f>IF(D31="","",D31-TODAY())</f>
        <v/>
      </c>
      <c r="V31" s="15">
        <f>IF(R31="","",IF(R31="Aceptado","Ganado",IF(R31="Rechazado","Perdido",IF(D31&lt;TODAY(),"Vencido","Pendiente"))))</f>
        <v/>
      </c>
      <c r="W31" s="7" t="n"/>
    </row>
    <row r="32">
      <c r="A32" s="2" t="n"/>
      <c r="B32" s="2" t="n"/>
      <c r="C32" s="35" t="n"/>
      <c r="D32" s="36">
        <f>IF(C32="","",C32+30)</f>
        <v/>
      </c>
      <c r="E32" s="2" t="n"/>
      <c r="F32" s="5">
        <f>IF(E32="","",IFERROR(VLOOKUP(E32,'Clientes'!$A$2:$E$1000,2,FALSE),"Cliente no encontrado"))</f>
        <v/>
      </c>
      <c r="G32" s="6">
        <f>IF(E32="","",IFERROR(VLOOKUP(E32,'Clientes'!$A$2:$E$1000,3,FALSE),""))</f>
        <v/>
      </c>
      <c r="H32" s="5">
        <f>IF(E32="","",IFERROR(VLOOKUP(E32,'Clientes'!$A$2:$E$1000,4,FALSE),""))</f>
        <v/>
      </c>
      <c r="I32" s="2" t="n"/>
      <c r="J32" s="7" t="n"/>
      <c r="K32" s="8" t="n"/>
      <c r="L32" s="37" t="n"/>
      <c r="M32" s="10" t="n"/>
      <c r="N32" s="38">
        <f>IF(OR(K32="",L32=""),"",K32*L32*(1-M32))</f>
        <v/>
      </c>
      <c r="O32" s="10" t="n"/>
      <c r="P32" s="38">
        <f>IF(OR(N32="",O32=""),"",N32*O32)</f>
        <v/>
      </c>
      <c r="Q32" s="38">
        <f>IF(OR(N32="",P32=""),"",N32+P32)</f>
        <v/>
      </c>
      <c r="R32" s="2" t="n"/>
      <c r="S32" s="10" t="n"/>
      <c r="T32" s="38">
        <f>IF(OR(Q32="",S32=""),"",Q32*S32)</f>
        <v/>
      </c>
      <c r="U32" s="12">
        <f>IF(D32="","",D32-TODAY())</f>
        <v/>
      </c>
      <c r="V32" s="6">
        <f>IF(R32="","",IF(R32="Aceptado","Ganado",IF(R32="Rechazado","Perdido",IF(D32&lt;TODAY(),"Vencido","Pendiente"))))</f>
        <v/>
      </c>
      <c r="W32" s="7" t="n"/>
    </row>
    <row r="33">
      <c r="A33" s="2" t="n"/>
      <c r="B33" s="2" t="n"/>
      <c r="C33" s="35" t="n"/>
      <c r="D33" s="39">
        <f>IF(C33="","",C33+30)</f>
        <v/>
      </c>
      <c r="E33" s="2" t="n"/>
      <c r="F33" s="14">
        <f>IF(E33="","",IFERROR(VLOOKUP(E33,'Clientes'!$A$2:$E$1000,2,FALSE),"Cliente no encontrado"))</f>
        <v/>
      </c>
      <c r="G33" s="15">
        <f>IF(E33="","",IFERROR(VLOOKUP(E33,'Clientes'!$A$2:$E$1000,3,FALSE),""))</f>
        <v/>
      </c>
      <c r="H33" s="14">
        <f>IF(E33="","",IFERROR(VLOOKUP(E33,'Clientes'!$A$2:$E$1000,4,FALSE),""))</f>
        <v/>
      </c>
      <c r="I33" s="2" t="n"/>
      <c r="J33" s="7" t="n"/>
      <c r="K33" s="8" t="n"/>
      <c r="L33" s="37" t="n"/>
      <c r="M33" s="10" t="n"/>
      <c r="N33" s="40">
        <f>IF(OR(K33="",L33=""),"",K33*L33*(1-M33))</f>
        <v/>
      </c>
      <c r="O33" s="10" t="n"/>
      <c r="P33" s="40">
        <f>IF(OR(N33="",O33=""),"",N33*O33)</f>
        <v/>
      </c>
      <c r="Q33" s="40">
        <f>IF(OR(N33="",P33=""),"",N33+P33)</f>
        <v/>
      </c>
      <c r="R33" s="2" t="n"/>
      <c r="S33" s="10" t="n"/>
      <c r="T33" s="40">
        <f>IF(OR(Q33="",S33=""),"",Q33*S33)</f>
        <v/>
      </c>
      <c r="U33" s="17">
        <f>IF(D33="","",D33-TODAY())</f>
        <v/>
      </c>
      <c r="V33" s="15">
        <f>IF(R33="","",IF(R33="Aceptado","Ganado",IF(R33="Rechazado","Perdido",IF(D33&lt;TODAY(),"Vencido","Pendiente"))))</f>
        <v/>
      </c>
      <c r="W33" s="7" t="n"/>
    </row>
    <row r="34">
      <c r="A34" s="2" t="n"/>
      <c r="B34" s="2" t="n"/>
      <c r="C34" s="35" t="n"/>
      <c r="D34" s="36">
        <f>IF(C34="","",C34+30)</f>
        <v/>
      </c>
      <c r="E34" s="2" t="n"/>
      <c r="F34" s="5">
        <f>IF(E34="","",IFERROR(VLOOKUP(E34,'Clientes'!$A$2:$E$1000,2,FALSE),"Cliente no encontrado"))</f>
        <v/>
      </c>
      <c r="G34" s="6">
        <f>IF(E34="","",IFERROR(VLOOKUP(E34,'Clientes'!$A$2:$E$1000,3,FALSE),""))</f>
        <v/>
      </c>
      <c r="H34" s="5">
        <f>IF(E34="","",IFERROR(VLOOKUP(E34,'Clientes'!$A$2:$E$1000,4,FALSE),""))</f>
        <v/>
      </c>
      <c r="I34" s="2" t="n"/>
      <c r="J34" s="7" t="n"/>
      <c r="K34" s="8" t="n"/>
      <c r="L34" s="37" t="n"/>
      <c r="M34" s="10" t="n"/>
      <c r="N34" s="38">
        <f>IF(OR(K34="",L34=""),"",K34*L34*(1-M34))</f>
        <v/>
      </c>
      <c r="O34" s="10" t="n"/>
      <c r="P34" s="38">
        <f>IF(OR(N34="",O34=""),"",N34*O34)</f>
        <v/>
      </c>
      <c r="Q34" s="38">
        <f>IF(OR(N34="",P34=""),"",N34+P34)</f>
        <v/>
      </c>
      <c r="R34" s="2" t="n"/>
      <c r="S34" s="10" t="n"/>
      <c r="T34" s="38">
        <f>IF(OR(Q34="",S34=""),"",Q34*S34)</f>
        <v/>
      </c>
      <c r="U34" s="12">
        <f>IF(D34="","",D34-TODAY())</f>
        <v/>
      </c>
      <c r="V34" s="6">
        <f>IF(R34="","",IF(R34="Aceptado","Ganado",IF(R34="Rechazado","Perdido",IF(D34&lt;TODAY(),"Vencido","Pendiente"))))</f>
        <v/>
      </c>
      <c r="W34" s="7" t="n"/>
    </row>
    <row r="35">
      <c r="A35" s="2" t="n"/>
      <c r="B35" s="2" t="n"/>
      <c r="C35" s="35" t="n"/>
      <c r="D35" s="39">
        <f>IF(C35="","",C35+30)</f>
        <v/>
      </c>
      <c r="E35" s="2" t="n"/>
      <c r="F35" s="14">
        <f>IF(E35="","",IFERROR(VLOOKUP(E35,'Clientes'!$A$2:$E$1000,2,FALSE),"Cliente no encontrado"))</f>
        <v/>
      </c>
      <c r="G35" s="15">
        <f>IF(E35="","",IFERROR(VLOOKUP(E35,'Clientes'!$A$2:$E$1000,3,FALSE),""))</f>
        <v/>
      </c>
      <c r="H35" s="14">
        <f>IF(E35="","",IFERROR(VLOOKUP(E35,'Clientes'!$A$2:$E$1000,4,FALSE),""))</f>
        <v/>
      </c>
      <c r="I35" s="2" t="n"/>
      <c r="J35" s="7" t="n"/>
      <c r="K35" s="8" t="n"/>
      <c r="L35" s="37" t="n"/>
      <c r="M35" s="10" t="n"/>
      <c r="N35" s="40">
        <f>IF(OR(K35="",L35=""),"",K35*L35*(1-M35))</f>
        <v/>
      </c>
      <c r="O35" s="10" t="n"/>
      <c r="P35" s="40">
        <f>IF(OR(N35="",O35=""),"",N35*O35)</f>
        <v/>
      </c>
      <c r="Q35" s="40">
        <f>IF(OR(N35="",P35=""),"",N35+P35)</f>
        <v/>
      </c>
      <c r="R35" s="2" t="n"/>
      <c r="S35" s="10" t="n"/>
      <c r="T35" s="40">
        <f>IF(OR(Q35="",S35=""),"",Q35*S35)</f>
        <v/>
      </c>
      <c r="U35" s="17">
        <f>IF(D35="","",D35-TODAY())</f>
        <v/>
      </c>
      <c r="V35" s="15">
        <f>IF(R35="","",IF(R35="Aceptado","Ganado",IF(R35="Rechazado","Perdido",IF(D35&lt;TODAY(),"Vencido","Pendiente"))))</f>
        <v/>
      </c>
      <c r="W35" s="7" t="n"/>
    </row>
    <row r="36">
      <c r="A36" s="2" t="n"/>
      <c r="B36" s="2" t="n"/>
      <c r="C36" s="35" t="n"/>
      <c r="D36" s="36">
        <f>IF(C36="","",C36+30)</f>
        <v/>
      </c>
      <c r="E36" s="2" t="n"/>
      <c r="F36" s="5">
        <f>IF(E36="","",IFERROR(VLOOKUP(E36,'Clientes'!$A$2:$E$1000,2,FALSE),"Cliente no encontrado"))</f>
        <v/>
      </c>
      <c r="G36" s="6">
        <f>IF(E36="","",IFERROR(VLOOKUP(E36,'Clientes'!$A$2:$E$1000,3,FALSE),""))</f>
        <v/>
      </c>
      <c r="H36" s="5">
        <f>IF(E36="","",IFERROR(VLOOKUP(E36,'Clientes'!$A$2:$E$1000,4,FALSE),""))</f>
        <v/>
      </c>
      <c r="I36" s="2" t="n"/>
      <c r="J36" s="7" t="n"/>
      <c r="K36" s="8" t="n"/>
      <c r="L36" s="37" t="n"/>
      <c r="M36" s="10" t="n"/>
      <c r="N36" s="38">
        <f>IF(OR(K36="",L36=""),"",K36*L36*(1-M36))</f>
        <v/>
      </c>
      <c r="O36" s="10" t="n"/>
      <c r="P36" s="38">
        <f>IF(OR(N36="",O36=""),"",N36*O36)</f>
        <v/>
      </c>
      <c r="Q36" s="38">
        <f>IF(OR(N36="",P36=""),"",N36+P36)</f>
        <v/>
      </c>
      <c r="R36" s="2" t="n"/>
      <c r="S36" s="10" t="n"/>
      <c r="T36" s="38">
        <f>IF(OR(Q36="",S36=""),"",Q36*S36)</f>
        <v/>
      </c>
      <c r="U36" s="12">
        <f>IF(D36="","",D36-TODAY())</f>
        <v/>
      </c>
      <c r="V36" s="6">
        <f>IF(R36="","",IF(R36="Aceptado","Ganado",IF(R36="Rechazado","Perdido",IF(D36&lt;TODAY(),"Vencido","Pendiente"))))</f>
        <v/>
      </c>
      <c r="W36" s="7" t="n"/>
    </row>
    <row r="37">
      <c r="A37" s="2" t="n"/>
      <c r="B37" s="2" t="n"/>
      <c r="C37" s="35" t="n"/>
      <c r="D37" s="39">
        <f>IF(C37="","",C37+30)</f>
        <v/>
      </c>
      <c r="E37" s="2" t="n"/>
      <c r="F37" s="14">
        <f>IF(E37="","",IFERROR(VLOOKUP(E37,'Clientes'!$A$2:$E$1000,2,FALSE),"Cliente no encontrado"))</f>
        <v/>
      </c>
      <c r="G37" s="15">
        <f>IF(E37="","",IFERROR(VLOOKUP(E37,'Clientes'!$A$2:$E$1000,3,FALSE),""))</f>
        <v/>
      </c>
      <c r="H37" s="14">
        <f>IF(E37="","",IFERROR(VLOOKUP(E37,'Clientes'!$A$2:$E$1000,4,FALSE),""))</f>
        <v/>
      </c>
      <c r="I37" s="2" t="n"/>
      <c r="J37" s="7" t="n"/>
      <c r="K37" s="8" t="n"/>
      <c r="L37" s="37" t="n"/>
      <c r="M37" s="10" t="n"/>
      <c r="N37" s="40">
        <f>IF(OR(K37="",L37=""),"",K37*L37*(1-M37))</f>
        <v/>
      </c>
      <c r="O37" s="10" t="n"/>
      <c r="P37" s="40">
        <f>IF(OR(N37="",O37=""),"",N37*O37)</f>
        <v/>
      </c>
      <c r="Q37" s="40">
        <f>IF(OR(N37="",P37=""),"",N37+P37)</f>
        <v/>
      </c>
      <c r="R37" s="2" t="n"/>
      <c r="S37" s="10" t="n"/>
      <c r="T37" s="40">
        <f>IF(OR(Q37="",S37=""),"",Q37*S37)</f>
        <v/>
      </c>
      <c r="U37" s="17">
        <f>IF(D37="","",D37-TODAY())</f>
        <v/>
      </c>
      <c r="V37" s="15">
        <f>IF(R37="","",IF(R37="Aceptado","Ganado",IF(R37="Rechazado","Perdido",IF(D37&lt;TODAY(),"Vencido","Pendiente"))))</f>
        <v/>
      </c>
      <c r="W37" s="7" t="n"/>
    </row>
    <row r="38">
      <c r="A38" s="2" t="n"/>
      <c r="B38" s="2" t="n"/>
      <c r="C38" s="35" t="n"/>
      <c r="D38" s="36">
        <f>IF(C38="","",C38+30)</f>
        <v/>
      </c>
      <c r="E38" s="2" t="n"/>
      <c r="F38" s="5">
        <f>IF(E38="","",IFERROR(VLOOKUP(E38,'Clientes'!$A$2:$E$1000,2,FALSE),"Cliente no encontrado"))</f>
        <v/>
      </c>
      <c r="G38" s="6">
        <f>IF(E38="","",IFERROR(VLOOKUP(E38,'Clientes'!$A$2:$E$1000,3,FALSE),""))</f>
        <v/>
      </c>
      <c r="H38" s="5">
        <f>IF(E38="","",IFERROR(VLOOKUP(E38,'Clientes'!$A$2:$E$1000,4,FALSE),""))</f>
        <v/>
      </c>
      <c r="I38" s="2" t="n"/>
      <c r="J38" s="7" t="n"/>
      <c r="K38" s="8" t="n"/>
      <c r="L38" s="37" t="n"/>
      <c r="M38" s="10" t="n"/>
      <c r="N38" s="38">
        <f>IF(OR(K38="",L38=""),"",K38*L38*(1-M38))</f>
        <v/>
      </c>
      <c r="O38" s="10" t="n"/>
      <c r="P38" s="38">
        <f>IF(OR(N38="",O38=""),"",N38*O38)</f>
        <v/>
      </c>
      <c r="Q38" s="38">
        <f>IF(OR(N38="",P38=""),"",N38+P38)</f>
        <v/>
      </c>
      <c r="R38" s="2" t="n"/>
      <c r="S38" s="10" t="n"/>
      <c r="T38" s="38">
        <f>IF(OR(Q38="",S38=""),"",Q38*S38)</f>
        <v/>
      </c>
      <c r="U38" s="12">
        <f>IF(D38="","",D38-TODAY())</f>
        <v/>
      </c>
      <c r="V38" s="6">
        <f>IF(R38="","",IF(R38="Aceptado","Ganado",IF(R38="Rechazado","Perdido",IF(D38&lt;TODAY(),"Vencido","Pendiente"))))</f>
        <v/>
      </c>
      <c r="W38" s="7" t="n"/>
    </row>
    <row r="39">
      <c r="A39" s="2" t="n"/>
      <c r="B39" s="2" t="n"/>
      <c r="C39" s="35" t="n"/>
      <c r="D39" s="39">
        <f>IF(C39="","",C39+30)</f>
        <v/>
      </c>
      <c r="E39" s="2" t="n"/>
      <c r="F39" s="14">
        <f>IF(E39="","",IFERROR(VLOOKUP(E39,'Clientes'!$A$2:$E$1000,2,FALSE),"Cliente no encontrado"))</f>
        <v/>
      </c>
      <c r="G39" s="15">
        <f>IF(E39="","",IFERROR(VLOOKUP(E39,'Clientes'!$A$2:$E$1000,3,FALSE),""))</f>
        <v/>
      </c>
      <c r="H39" s="14">
        <f>IF(E39="","",IFERROR(VLOOKUP(E39,'Clientes'!$A$2:$E$1000,4,FALSE),""))</f>
        <v/>
      </c>
      <c r="I39" s="2" t="n"/>
      <c r="J39" s="7" t="n"/>
      <c r="K39" s="8" t="n"/>
      <c r="L39" s="37" t="n"/>
      <c r="M39" s="10" t="n"/>
      <c r="N39" s="40">
        <f>IF(OR(K39="",L39=""),"",K39*L39*(1-M39))</f>
        <v/>
      </c>
      <c r="O39" s="10" t="n"/>
      <c r="P39" s="40">
        <f>IF(OR(N39="",O39=""),"",N39*O39)</f>
        <v/>
      </c>
      <c r="Q39" s="40">
        <f>IF(OR(N39="",P39=""),"",N39+P39)</f>
        <v/>
      </c>
      <c r="R39" s="2" t="n"/>
      <c r="S39" s="10" t="n"/>
      <c r="T39" s="40">
        <f>IF(OR(Q39="",S39=""),"",Q39*S39)</f>
        <v/>
      </c>
      <c r="U39" s="17">
        <f>IF(D39="","",D39-TODAY())</f>
        <v/>
      </c>
      <c r="V39" s="15">
        <f>IF(R39="","",IF(R39="Aceptado","Ganado",IF(R39="Rechazado","Perdido",IF(D39&lt;TODAY(),"Vencido","Pendiente"))))</f>
        <v/>
      </c>
      <c r="W39" s="7" t="n"/>
    </row>
    <row r="40">
      <c r="A40" s="2" t="n"/>
      <c r="B40" s="2" t="n"/>
      <c r="C40" s="35" t="n"/>
      <c r="D40" s="36">
        <f>IF(C40="","",C40+30)</f>
        <v/>
      </c>
      <c r="E40" s="2" t="n"/>
      <c r="F40" s="5">
        <f>IF(E40="","",IFERROR(VLOOKUP(E40,'Clientes'!$A$2:$E$1000,2,FALSE),"Cliente no encontrado"))</f>
        <v/>
      </c>
      <c r="G40" s="6">
        <f>IF(E40="","",IFERROR(VLOOKUP(E40,'Clientes'!$A$2:$E$1000,3,FALSE),""))</f>
        <v/>
      </c>
      <c r="H40" s="5">
        <f>IF(E40="","",IFERROR(VLOOKUP(E40,'Clientes'!$A$2:$E$1000,4,FALSE),""))</f>
        <v/>
      </c>
      <c r="I40" s="2" t="n"/>
      <c r="J40" s="7" t="n"/>
      <c r="K40" s="8" t="n"/>
      <c r="L40" s="37" t="n"/>
      <c r="M40" s="10" t="n"/>
      <c r="N40" s="38">
        <f>IF(OR(K40="",L40=""),"",K40*L40*(1-M40))</f>
        <v/>
      </c>
      <c r="O40" s="10" t="n"/>
      <c r="P40" s="38">
        <f>IF(OR(N40="",O40=""),"",N40*O40)</f>
        <v/>
      </c>
      <c r="Q40" s="38">
        <f>IF(OR(N40="",P40=""),"",N40+P40)</f>
        <v/>
      </c>
      <c r="R40" s="2" t="n"/>
      <c r="S40" s="10" t="n"/>
      <c r="T40" s="38">
        <f>IF(OR(Q40="",S40=""),"",Q40*S40)</f>
        <v/>
      </c>
      <c r="U40" s="12">
        <f>IF(D40="","",D40-TODAY())</f>
        <v/>
      </c>
      <c r="V40" s="6">
        <f>IF(R40="","",IF(R40="Aceptado","Ganado",IF(R40="Rechazado","Perdido",IF(D40&lt;TODAY(),"Vencido","Pendiente"))))</f>
        <v/>
      </c>
      <c r="W40" s="7" t="n"/>
    </row>
    <row r="41">
      <c r="A41" s="2" t="n"/>
      <c r="B41" s="2" t="n"/>
      <c r="C41" s="35" t="n"/>
      <c r="D41" s="39">
        <f>IF(C41="","",C41+30)</f>
        <v/>
      </c>
      <c r="E41" s="2" t="n"/>
      <c r="F41" s="14">
        <f>IF(E41="","",IFERROR(VLOOKUP(E41,'Clientes'!$A$2:$E$1000,2,FALSE),"Cliente no encontrado"))</f>
        <v/>
      </c>
      <c r="G41" s="15">
        <f>IF(E41="","",IFERROR(VLOOKUP(E41,'Clientes'!$A$2:$E$1000,3,FALSE),""))</f>
        <v/>
      </c>
      <c r="H41" s="14">
        <f>IF(E41="","",IFERROR(VLOOKUP(E41,'Clientes'!$A$2:$E$1000,4,FALSE),""))</f>
        <v/>
      </c>
      <c r="I41" s="2" t="n"/>
      <c r="J41" s="7" t="n"/>
      <c r="K41" s="8" t="n"/>
      <c r="L41" s="37" t="n"/>
      <c r="M41" s="10" t="n"/>
      <c r="N41" s="40">
        <f>IF(OR(K41="",L41=""),"",K41*L41*(1-M41))</f>
        <v/>
      </c>
      <c r="O41" s="10" t="n"/>
      <c r="P41" s="40">
        <f>IF(OR(N41="",O41=""),"",N41*O41)</f>
        <v/>
      </c>
      <c r="Q41" s="40">
        <f>IF(OR(N41="",P41=""),"",N41+P41)</f>
        <v/>
      </c>
      <c r="R41" s="2" t="n"/>
      <c r="S41" s="10" t="n"/>
      <c r="T41" s="40">
        <f>IF(OR(Q41="",S41=""),"",Q41*S41)</f>
        <v/>
      </c>
      <c r="U41" s="17">
        <f>IF(D41="","",D41-TODAY())</f>
        <v/>
      </c>
      <c r="V41" s="15">
        <f>IF(R41="","",IF(R41="Aceptado","Ganado",IF(R41="Rechazado","Perdido",IF(D41&lt;TODAY(),"Vencido","Pendiente"))))</f>
        <v/>
      </c>
      <c r="W41" s="7" t="n"/>
    </row>
    <row r="42">
      <c r="A42" s="2" t="n"/>
      <c r="B42" s="2" t="n"/>
      <c r="C42" s="35" t="n"/>
      <c r="D42" s="36">
        <f>IF(C42="","",C42+30)</f>
        <v/>
      </c>
      <c r="E42" s="2" t="n"/>
      <c r="F42" s="5">
        <f>IF(E42="","",IFERROR(VLOOKUP(E42,'Clientes'!$A$2:$E$1000,2,FALSE),"Cliente no encontrado"))</f>
        <v/>
      </c>
      <c r="G42" s="6">
        <f>IF(E42="","",IFERROR(VLOOKUP(E42,'Clientes'!$A$2:$E$1000,3,FALSE),""))</f>
        <v/>
      </c>
      <c r="H42" s="5">
        <f>IF(E42="","",IFERROR(VLOOKUP(E42,'Clientes'!$A$2:$E$1000,4,FALSE),""))</f>
        <v/>
      </c>
      <c r="I42" s="2" t="n"/>
      <c r="J42" s="7" t="n"/>
      <c r="K42" s="8" t="n"/>
      <c r="L42" s="37" t="n"/>
      <c r="M42" s="10" t="n"/>
      <c r="N42" s="38">
        <f>IF(OR(K42="",L42=""),"",K42*L42*(1-M42))</f>
        <v/>
      </c>
      <c r="O42" s="10" t="n"/>
      <c r="P42" s="38">
        <f>IF(OR(N42="",O42=""),"",N42*O42)</f>
        <v/>
      </c>
      <c r="Q42" s="38">
        <f>IF(OR(N42="",P42=""),"",N42+P42)</f>
        <v/>
      </c>
      <c r="R42" s="2" t="n"/>
      <c r="S42" s="10" t="n"/>
      <c r="T42" s="38">
        <f>IF(OR(Q42="",S42=""),"",Q42*S42)</f>
        <v/>
      </c>
      <c r="U42" s="12">
        <f>IF(D42="","",D42-TODAY())</f>
        <v/>
      </c>
      <c r="V42" s="6">
        <f>IF(R42="","",IF(R42="Aceptado","Ganado",IF(R42="Rechazado","Perdido",IF(D42&lt;TODAY(),"Vencido","Pendiente"))))</f>
        <v/>
      </c>
      <c r="W42" s="7" t="n"/>
    </row>
    <row r="43">
      <c r="A43" s="2" t="n"/>
      <c r="B43" s="2" t="n"/>
      <c r="C43" s="35" t="n"/>
      <c r="D43" s="39">
        <f>IF(C43="","",C43+30)</f>
        <v/>
      </c>
      <c r="E43" s="2" t="n"/>
      <c r="F43" s="14">
        <f>IF(E43="","",IFERROR(VLOOKUP(E43,'Clientes'!$A$2:$E$1000,2,FALSE),"Cliente no encontrado"))</f>
        <v/>
      </c>
      <c r="G43" s="15">
        <f>IF(E43="","",IFERROR(VLOOKUP(E43,'Clientes'!$A$2:$E$1000,3,FALSE),""))</f>
        <v/>
      </c>
      <c r="H43" s="14">
        <f>IF(E43="","",IFERROR(VLOOKUP(E43,'Clientes'!$A$2:$E$1000,4,FALSE),""))</f>
        <v/>
      </c>
      <c r="I43" s="2" t="n"/>
      <c r="J43" s="7" t="n"/>
      <c r="K43" s="8" t="n"/>
      <c r="L43" s="37" t="n"/>
      <c r="M43" s="10" t="n"/>
      <c r="N43" s="40">
        <f>IF(OR(K43="",L43=""),"",K43*L43*(1-M43))</f>
        <v/>
      </c>
      <c r="O43" s="10" t="n"/>
      <c r="P43" s="40">
        <f>IF(OR(N43="",O43=""),"",N43*O43)</f>
        <v/>
      </c>
      <c r="Q43" s="40">
        <f>IF(OR(N43="",P43=""),"",N43+P43)</f>
        <v/>
      </c>
      <c r="R43" s="2" t="n"/>
      <c r="S43" s="10" t="n"/>
      <c r="T43" s="40">
        <f>IF(OR(Q43="",S43=""),"",Q43*S43)</f>
        <v/>
      </c>
      <c r="U43" s="17">
        <f>IF(D43="","",D43-TODAY())</f>
        <v/>
      </c>
      <c r="V43" s="15">
        <f>IF(R43="","",IF(R43="Aceptado","Ganado",IF(R43="Rechazado","Perdido",IF(D43&lt;TODAY(),"Vencido","Pendiente"))))</f>
        <v/>
      </c>
      <c r="W43" s="7" t="n"/>
    </row>
    <row r="44">
      <c r="A44" s="2" t="n"/>
      <c r="B44" s="2" t="n"/>
      <c r="C44" s="35" t="n"/>
      <c r="D44" s="36">
        <f>IF(C44="","",C44+30)</f>
        <v/>
      </c>
      <c r="E44" s="2" t="n"/>
      <c r="F44" s="5">
        <f>IF(E44="","",IFERROR(VLOOKUP(E44,'Clientes'!$A$2:$E$1000,2,FALSE),"Cliente no encontrado"))</f>
        <v/>
      </c>
      <c r="G44" s="6">
        <f>IF(E44="","",IFERROR(VLOOKUP(E44,'Clientes'!$A$2:$E$1000,3,FALSE),""))</f>
        <v/>
      </c>
      <c r="H44" s="5">
        <f>IF(E44="","",IFERROR(VLOOKUP(E44,'Clientes'!$A$2:$E$1000,4,FALSE),""))</f>
        <v/>
      </c>
      <c r="I44" s="2" t="n"/>
      <c r="J44" s="7" t="n"/>
      <c r="K44" s="8" t="n"/>
      <c r="L44" s="37" t="n"/>
      <c r="M44" s="10" t="n"/>
      <c r="N44" s="38">
        <f>IF(OR(K44="",L44=""),"",K44*L44*(1-M44))</f>
        <v/>
      </c>
      <c r="O44" s="10" t="n"/>
      <c r="P44" s="38">
        <f>IF(OR(N44="",O44=""),"",N44*O44)</f>
        <v/>
      </c>
      <c r="Q44" s="38">
        <f>IF(OR(N44="",P44=""),"",N44+P44)</f>
        <v/>
      </c>
      <c r="R44" s="2" t="n"/>
      <c r="S44" s="10" t="n"/>
      <c r="T44" s="38">
        <f>IF(OR(Q44="",S44=""),"",Q44*S44)</f>
        <v/>
      </c>
      <c r="U44" s="12">
        <f>IF(D44="","",D44-TODAY())</f>
        <v/>
      </c>
      <c r="V44" s="6">
        <f>IF(R44="","",IF(R44="Aceptado","Ganado",IF(R44="Rechazado","Perdido",IF(D44&lt;TODAY(),"Vencido","Pendiente"))))</f>
        <v/>
      </c>
      <c r="W44" s="7" t="n"/>
    </row>
    <row r="45">
      <c r="A45" s="2" t="n"/>
      <c r="B45" s="2" t="n"/>
      <c r="C45" s="35" t="n"/>
      <c r="D45" s="39">
        <f>IF(C45="","",C45+30)</f>
        <v/>
      </c>
      <c r="E45" s="2" t="n"/>
      <c r="F45" s="14">
        <f>IF(E45="","",IFERROR(VLOOKUP(E45,'Clientes'!$A$2:$E$1000,2,FALSE),"Cliente no encontrado"))</f>
        <v/>
      </c>
      <c r="G45" s="15">
        <f>IF(E45="","",IFERROR(VLOOKUP(E45,'Clientes'!$A$2:$E$1000,3,FALSE),""))</f>
        <v/>
      </c>
      <c r="H45" s="14">
        <f>IF(E45="","",IFERROR(VLOOKUP(E45,'Clientes'!$A$2:$E$1000,4,FALSE),""))</f>
        <v/>
      </c>
      <c r="I45" s="2" t="n"/>
      <c r="J45" s="7" t="n"/>
      <c r="K45" s="8" t="n"/>
      <c r="L45" s="37" t="n"/>
      <c r="M45" s="10" t="n"/>
      <c r="N45" s="40">
        <f>IF(OR(K45="",L45=""),"",K45*L45*(1-M45))</f>
        <v/>
      </c>
      <c r="O45" s="10" t="n"/>
      <c r="P45" s="40">
        <f>IF(OR(N45="",O45=""),"",N45*O45)</f>
        <v/>
      </c>
      <c r="Q45" s="40">
        <f>IF(OR(N45="",P45=""),"",N45+P45)</f>
        <v/>
      </c>
      <c r="R45" s="2" t="n"/>
      <c r="S45" s="10" t="n"/>
      <c r="T45" s="40">
        <f>IF(OR(Q45="",S45=""),"",Q45*S45)</f>
        <v/>
      </c>
      <c r="U45" s="17">
        <f>IF(D45="","",D45-TODAY())</f>
        <v/>
      </c>
      <c r="V45" s="15">
        <f>IF(R45="","",IF(R45="Aceptado","Ganado",IF(R45="Rechazado","Perdido",IF(D45&lt;TODAY(),"Vencido","Pendiente"))))</f>
        <v/>
      </c>
      <c r="W45" s="7" t="n"/>
    </row>
    <row r="46">
      <c r="A46" s="2" t="n"/>
      <c r="B46" s="2" t="n"/>
      <c r="C46" s="35" t="n"/>
      <c r="D46" s="36">
        <f>IF(C46="","",C46+30)</f>
        <v/>
      </c>
      <c r="E46" s="2" t="n"/>
      <c r="F46" s="5">
        <f>IF(E46="","",IFERROR(VLOOKUP(E46,'Clientes'!$A$2:$E$1000,2,FALSE),"Cliente no encontrado"))</f>
        <v/>
      </c>
      <c r="G46" s="6">
        <f>IF(E46="","",IFERROR(VLOOKUP(E46,'Clientes'!$A$2:$E$1000,3,FALSE),""))</f>
        <v/>
      </c>
      <c r="H46" s="5">
        <f>IF(E46="","",IFERROR(VLOOKUP(E46,'Clientes'!$A$2:$E$1000,4,FALSE),""))</f>
        <v/>
      </c>
      <c r="I46" s="2" t="n"/>
      <c r="J46" s="7" t="n"/>
      <c r="K46" s="8" t="n"/>
      <c r="L46" s="37" t="n"/>
      <c r="M46" s="10" t="n"/>
      <c r="N46" s="38">
        <f>IF(OR(K46="",L46=""),"",K46*L46*(1-M46))</f>
        <v/>
      </c>
      <c r="O46" s="10" t="n"/>
      <c r="P46" s="38">
        <f>IF(OR(N46="",O46=""),"",N46*O46)</f>
        <v/>
      </c>
      <c r="Q46" s="38">
        <f>IF(OR(N46="",P46=""),"",N46+P46)</f>
        <v/>
      </c>
      <c r="R46" s="2" t="n"/>
      <c r="S46" s="10" t="n"/>
      <c r="T46" s="38">
        <f>IF(OR(Q46="",S46=""),"",Q46*S46)</f>
        <v/>
      </c>
      <c r="U46" s="12">
        <f>IF(D46="","",D46-TODAY())</f>
        <v/>
      </c>
      <c r="V46" s="6">
        <f>IF(R46="","",IF(R46="Aceptado","Ganado",IF(R46="Rechazado","Perdido",IF(D46&lt;TODAY(),"Vencido","Pendiente"))))</f>
        <v/>
      </c>
      <c r="W46" s="7" t="n"/>
    </row>
    <row r="47">
      <c r="A47" s="2" t="n"/>
      <c r="B47" s="2" t="n"/>
      <c r="C47" s="35" t="n"/>
      <c r="D47" s="39">
        <f>IF(C47="","",C47+30)</f>
        <v/>
      </c>
      <c r="E47" s="2" t="n"/>
      <c r="F47" s="14">
        <f>IF(E47="","",IFERROR(VLOOKUP(E47,'Clientes'!$A$2:$E$1000,2,FALSE),"Cliente no encontrado"))</f>
        <v/>
      </c>
      <c r="G47" s="15">
        <f>IF(E47="","",IFERROR(VLOOKUP(E47,'Clientes'!$A$2:$E$1000,3,FALSE),""))</f>
        <v/>
      </c>
      <c r="H47" s="14">
        <f>IF(E47="","",IFERROR(VLOOKUP(E47,'Clientes'!$A$2:$E$1000,4,FALSE),""))</f>
        <v/>
      </c>
      <c r="I47" s="2" t="n"/>
      <c r="J47" s="7" t="n"/>
      <c r="K47" s="8" t="n"/>
      <c r="L47" s="37" t="n"/>
      <c r="M47" s="10" t="n"/>
      <c r="N47" s="40">
        <f>IF(OR(K47="",L47=""),"",K47*L47*(1-M47))</f>
        <v/>
      </c>
      <c r="O47" s="10" t="n"/>
      <c r="P47" s="40">
        <f>IF(OR(N47="",O47=""),"",N47*O47)</f>
        <v/>
      </c>
      <c r="Q47" s="40">
        <f>IF(OR(N47="",P47=""),"",N47+P47)</f>
        <v/>
      </c>
      <c r="R47" s="2" t="n"/>
      <c r="S47" s="10" t="n"/>
      <c r="T47" s="40">
        <f>IF(OR(Q47="",S47=""),"",Q47*S47)</f>
        <v/>
      </c>
      <c r="U47" s="17">
        <f>IF(D47="","",D47-TODAY())</f>
        <v/>
      </c>
      <c r="V47" s="15">
        <f>IF(R47="","",IF(R47="Aceptado","Ganado",IF(R47="Rechazado","Perdido",IF(D47&lt;TODAY(),"Vencido","Pendiente"))))</f>
        <v/>
      </c>
      <c r="W47" s="7" t="n"/>
    </row>
    <row r="48">
      <c r="A48" s="2" t="n"/>
      <c r="B48" s="2" t="n"/>
      <c r="C48" s="35" t="n"/>
      <c r="D48" s="36">
        <f>IF(C48="","",C48+30)</f>
        <v/>
      </c>
      <c r="E48" s="2" t="n"/>
      <c r="F48" s="5">
        <f>IF(E48="","",IFERROR(VLOOKUP(E48,'Clientes'!$A$2:$E$1000,2,FALSE),"Cliente no encontrado"))</f>
        <v/>
      </c>
      <c r="G48" s="6">
        <f>IF(E48="","",IFERROR(VLOOKUP(E48,'Clientes'!$A$2:$E$1000,3,FALSE),""))</f>
        <v/>
      </c>
      <c r="H48" s="5">
        <f>IF(E48="","",IFERROR(VLOOKUP(E48,'Clientes'!$A$2:$E$1000,4,FALSE),""))</f>
        <v/>
      </c>
      <c r="I48" s="2" t="n"/>
      <c r="J48" s="7" t="n"/>
      <c r="K48" s="8" t="n"/>
      <c r="L48" s="37" t="n"/>
      <c r="M48" s="10" t="n"/>
      <c r="N48" s="38">
        <f>IF(OR(K48="",L48=""),"",K48*L48*(1-M48))</f>
        <v/>
      </c>
      <c r="O48" s="10" t="n"/>
      <c r="P48" s="38">
        <f>IF(OR(N48="",O48=""),"",N48*O48)</f>
        <v/>
      </c>
      <c r="Q48" s="38">
        <f>IF(OR(N48="",P48=""),"",N48+P48)</f>
        <v/>
      </c>
      <c r="R48" s="2" t="n"/>
      <c r="S48" s="10" t="n"/>
      <c r="T48" s="38">
        <f>IF(OR(Q48="",S48=""),"",Q48*S48)</f>
        <v/>
      </c>
      <c r="U48" s="12">
        <f>IF(D48="","",D48-TODAY())</f>
        <v/>
      </c>
      <c r="V48" s="6">
        <f>IF(R48="","",IF(R48="Aceptado","Ganado",IF(R48="Rechazado","Perdido",IF(D48&lt;TODAY(),"Vencido","Pendiente"))))</f>
        <v/>
      </c>
      <c r="W48" s="7" t="n"/>
    </row>
    <row r="49">
      <c r="A49" s="2" t="n"/>
      <c r="B49" s="2" t="n"/>
      <c r="C49" s="35" t="n"/>
      <c r="D49" s="39">
        <f>IF(C49="","",C49+30)</f>
        <v/>
      </c>
      <c r="E49" s="2" t="n"/>
      <c r="F49" s="14">
        <f>IF(E49="","",IFERROR(VLOOKUP(E49,'Clientes'!$A$2:$E$1000,2,FALSE),"Cliente no encontrado"))</f>
        <v/>
      </c>
      <c r="G49" s="15">
        <f>IF(E49="","",IFERROR(VLOOKUP(E49,'Clientes'!$A$2:$E$1000,3,FALSE),""))</f>
        <v/>
      </c>
      <c r="H49" s="14">
        <f>IF(E49="","",IFERROR(VLOOKUP(E49,'Clientes'!$A$2:$E$1000,4,FALSE),""))</f>
        <v/>
      </c>
      <c r="I49" s="2" t="n"/>
      <c r="J49" s="7" t="n"/>
      <c r="K49" s="8" t="n"/>
      <c r="L49" s="37" t="n"/>
      <c r="M49" s="10" t="n"/>
      <c r="N49" s="40">
        <f>IF(OR(K49="",L49=""),"",K49*L49*(1-M49))</f>
        <v/>
      </c>
      <c r="O49" s="10" t="n"/>
      <c r="P49" s="40">
        <f>IF(OR(N49="",O49=""),"",N49*O49)</f>
        <v/>
      </c>
      <c r="Q49" s="40">
        <f>IF(OR(N49="",P49=""),"",N49+P49)</f>
        <v/>
      </c>
      <c r="R49" s="2" t="n"/>
      <c r="S49" s="10" t="n"/>
      <c r="T49" s="40">
        <f>IF(OR(Q49="",S49=""),"",Q49*S49)</f>
        <v/>
      </c>
      <c r="U49" s="17">
        <f>IF(D49="","",D49-TODAY())</f>
        <v/>
      </c>
      <c r="V49" s="15">
        <f>IF(R49="","",IF(R49="Aceptado","Ganado",IF(R49="Rechazado","Perdido",IF(D49&lt;TODAY(),"Vencido","Pendiente"))))</f>
        <v/>
      </c>
      <c r="W49" s="7" t="n"/>
    </row>
    <row r="50">
      <c r="A50" s="2" t="n"/>
      <c r="B50" s="2" t="n"/>
      <c r="C50" s="35" t="n"/>
      <c r="D50" s="36">
        <f>IF(C50="","",C50+30)</f>
        <v/>
      </c>
      <c r="E50" s="2" t="n"/>
      <c r="F50" s="5">
        <f>IF(E50="","",IFERROR(VLOOKUP(E50,'Clientes'!$A$2:$E$1000,2,FALSE),"Cliente no encontrado"))</f>
        <v/>
      </c>
      <c r="G50" s="6">
        <f>IF(E50="","",IFERROR(VLOOKUP(E50,'Clientes'!$A$2:$E$1000,3,FALSE),""))</f>
        <v/>
      </c>
      <c r="H50" s="5">
        <f>IF(E50="","",IFERROR(VLOOKUP(E50,'Clientes'!$A$2:$E$1000,4,FALSE),""))</f>
        <v/>
      </c>
      <c r="I50" s="2" t="n"/>
      <c r="J50" s="7" t="n"/>
      <c r="K50" s="8" t="n"/>
      <c r="L50" s="37" t="n"/>
      <c r="M50" s="10" t="n"/>
      <c r="N50" s="38">
        <f>IF(OR(K50="",L50=""),"",K50*L50*(1-M50))</f>
        <v/>
      </c>
      <c r="O50" s="10" t="n"/>
      <c r="P50" s="38">
        <f>IF(OR(N50="",O50=""),"",N50*O50)</f>
        <v/>
      </c>
      <c r="Q50" s="38">
        <f>IF(OR(N50="",P50=""),"",N50+P50)</f>
        <v/>
      </c>
      <c r="R50" s="2" t="n"/>
      <c r="S50" s="10" t="n"/>
      <c r="T50" s="38">
        <f>IF(OR(Q50="",S50=""),"",Q50*S50)</f>
        <v/>
      </c>
      <c r="U50" s="12">
        <f>IF(D50="","",D50-TODAY())</f>
        <v/>
      </c>
      <c r="V50" s="6">
        <f>IF(R50="","",IF(R50="Aceptado","Ganado",IF(R50="Rechazado","Perdido",IF(D50&lt;TODAY(),"Vencido","Pendiente"))))</f>
        <v/>
      </c>
      <c r="W50" s="7" t="n"/>
    </row>
    <row r="51">
      <c r="A51" s="2" t="n"/>
      <c r="B51" s="2" t="n"/>
      <c r="C51" s="35" t="n"/>
      <c r="D51" s="39">
        <f>IF(C51="","",C51+30)</f>
        <v/>
      </c>
      <c r="E51" s="2" t="n"/>
      <c r="F51" s="14">
        <f>IF(E51="","",IFERROR(VLOOKUP(E51,'Clientes'!$A$2:$E$1000,2,FALSE),"Cliente no encontrado"))</f>
        <v/>
      </c>
      <c r="G51" s="15">
        <f>IF(E51="","",IFERROR(VLOOKUP(E51,'Clientes'!$A$2:$E$1000,3,FALSE),""))</f>
        <v/>
      </c>
      <c r="H51" s="14">
        <f>IF(E51="","",IFERROR(VLOOKUP(E51,'Clientes'!$A$2:$E$1000,4,FALSE),""))</f>
        <v/>
      </c>
      <c r="I51" s="2" t="n"/>
      <c r="J51" s="7" t="n"/>
      <c r="K51" s="8" t="n"/>
      <c r="L51" s="37" t="n"/>
      <c r="M51" s="10" t="n"/>
      <c r="N51" s="40">
        <f>IF(OR(K51="",L51=""),"",K51*L51*(1-M51))</f>
        <v/>
      </c>
      <c r="O51" s="10" t="n"/>
      <c r="P51" s="40">
        <f>IF(OR(N51="",O51=""),"",N51*O51)</f>
        <v/>
      </c>
      <c r="Q51" s="40">
        <f>IF(OR(N51="",P51=""),"",N51+P51)</f>
        <v/>
      </c>
      <c r="R51" s="2" t="n"/>
      <c r="S51" s="10" t="n"/>
      <c r="T51" s="40">
        <f>IF(OR(Q51="",S51=""),"",Q51*S51)</f>
        <v/>
      </c>
      <c r="U51" s="17">
        <f>IF(D51="","",D51-TODAY())</f>
        <v/>
      </c>
      <c r="V51" s="15">
        <f>IF(R51="","",IF(R51="Aceptado","Ganado",IF(R51="Rechazado","Perdido",IF(D51&lt;TODAY(),"Vencido","Pendiente"))))</f>
        <v/>
      </c>
      <c r="W51" s="7" t="n"/>
    </row>
    <row r="52">
      <c r="A52" s="2" t="n"/>
      <c r="B52" s="2" t="n"/>
      <c r="C52" s="35" t="n"/>
      <c r="D52" s="36">
        <f>IF(C52="","",C52+30)</f>
        <v/>
      </c>
      <c r="E52" s="2" t="n"/>
      <c r="F52" s="5">
        <f>IF(E52="","",IFERROR(VLOOKUP(E52,'Clientes'!$A$2:$E$1000,2,FALSE),"Cliente no encontrado"))</f>
        <v/>
      </c>
      <c r="G52" s="6">
        <f>IF(E52="","",IFERROR(VLOOKUP(E52,'Clientes'!$A$2:$E$1000,3,FALSE),""))</f>
        <v/>
      </c>
      <c r="H52" s="5">
        <f>IF(E52="","",IFERROR(VLOOKUP(E52,'Clientes'!$A$2:$E$1000,4,FALSE),""))</f>
        <v/>
      </c>
      <c r="I52" s="2" t="n"/>
      <c r="J52" s="7" t="n"/>
      <c r="K52" s="8" t="n"/>
      <c r="L52" s="37" t="n"/>
      <c r="M52" s="10" t="n"/>
      <c r="N52" s="38">
        <f>IF(OR(K52="",L52=""),"",K52*L52*(1-M52))</f>
        <v/>
      </c>
      <c r="O52" s="10" t="n"/>
      <c r="P52" s="38">
        <f>IF(OR(N52="",O52=""),"",N52*O52)</f>
        <v/>
      </c>
      <c r="Q52" s="38">
        <f>IF(OR(N52="",P52=""),"",N52+P52)</f>
        <v/>
      </c>
      <c r="R52" s="2" t="n"/>
      <c r="S52" s="10" t="n"/>
      <c r="T52" s="38">
        <f>IF(OR(Q52="",S52=""),"",Q52*S52)</f>
        <v/>
      </c>
      <c r="U52" s="12">
        <f>IF(D52="","",D52-TODAY())</f>
        <v/>
      </c>
      <c r="V52" s="6">
        <f>IF(R52="","",IF(R52="Aceptado","Ganado",IF(R52="Rechazado","Perdido",IF(D52&lt;TODAY(),"Vencido","Pendiente"))))</f>
        <v/>
      </c>
      <c r="W52" s="7" t="n"/>
    </row>
    <row r="53">
      <c r="A53" s="2" t="n"/>
      <c r="B53" s="2" t="n"/>
      <c r="C53" s="35" t="n"/>
      <c r="D53" s="39">
        <f>IF(C53="","",C53+30)</f>
        <v/>
      </c>
      <c r="E53" s="2" t="n"/>
      <c r="F53" s="14">
        <f>IF(E53="","",IFERROR(VLOOKUP(E53,'Clientes'!$A$2:$E$1000,2,FALSE),"Cliente no encontrado"))</f>
        <v/>
      </c>
      <c r="G53" s="15">
        <f>IF(E53="","",IFERROR(VLOOKUP(E53,'Clientes'!$A$2:$E$1000,3,FALSE),""))</f>
        <v/>
      </c>
      <c r="H53" s="14">
        <f>IF(E53="","",IFERROR(VLOOKUP(E53,'Clientes'!$A$2:$E$1000,4,FALSE),""))</f>
        <v/>
      </c>
      <c r="I53" s="2" t="n"/>
      <c r="J53" s="7" t="n"/>
      <c r="K53" s="8" t="n"/>
      <c r="L53" s="37" t="n"/>
      <c r="M53" s="10" t="n"/>
      <c r="N53" s="40">
        <f>IF(OR(K53="",L53=""),"",K53*L53*(1-M53))</f>
        <v/>
      </c>
      <c r="O53" s="10" t="n"/>
      <c r="P53" s="40">
        <f>IF(OR(N53="",O53=""),"",N53*O53)</f>
        <v/>
      </c>
      <c r="Q53" s="40">
        <f>IF(OR(N53="",P53=""),"",N53+P53)</f>
        <v/>
      </c>
      <c r="R53" s="2" t="n"/>
      <c r="S53" s="10" t="n"/>
      <c r="T53" s="40">
        <f>IF(OR(Q53="",S53=""),"",Q53*S53)</f>
        <v/>
      </c>
      <c r="U53" s="17">
        <f>IF(D53="","",D53-TODAY())</f>
        <v/>
      </c>
      <c r="V53" s="15">
        <f>IF(R53="","",IF(R53="Aceptado","Ganado",IF(R53="Rechazado","Perdido",IF(D53&lt;TODAY(),"Vencido","Pendiente"))))</f>
        <v/>
      </c>
      <c r="W53" s="7" t="n"/>
    </row>
    <row r="54">
      <c r="A54" s="2" t="n"/>
      <c r="B54" s="2" t="n"/>
      <c r="C54" s="35" t="n"/>
      <c r="D54" s="36">
        <f>IF(C54="","",C54+30)</f>
        <v/>
      </c>
      <c r="E54" s="2" t="n"/>
      <c r="F54" s="5">
        <f>IF(E54="","",IFERROR(VLOOKUP(E54,'Clientes'!$A$2:$E$1000,2,FALSE),"Cliente no encontrado"))</f>
        <v/>
      </c>
      <c r="G54" s="6">
        <f>IF(E54="","",IFERROR(VLOOKUP(E54,'Clientes'!$A$2:$E$1000,3,FALSE),""))</f>
        <v/>
      </c>
      <c r="H54" s="5">
        <f>IF(E54="","",IFERROR(VLOOKUP(E54,'Clientes'!$A$2:$E$1000,4,FALSE),""))</f>
        <v/>
      </c>
      <c r="I54" s="2" t="n"/>
      <c r="J54" s="7" t="n"/>
      <c r="K54" s="8" t="n"/>
      <c r="L54" s="37" t="n"/>
      <c r="M54" s="10" t="n"/>
      <c r="N54" s="38">
        <f>IF(OR(K54="",L54=""),"",K54*L54*(1-M54))</f>
        <v/>
      </c>
      <c r="O54" s="10" t="n"/>
      <c r="P54" s="38">
        <f>IF(OR(N54="",O54=""),"",N54*O54)</f>
        <v/>
      </c>
      <c r="Q54" s="38">
        <f>IF(OR(N54="",P54=""),"",N54+P54)</f>
        <v/>
      </c>
      <c r="R54" s="2" t="n"/>
      <c r="S54" s="10" t="n"/>
      <c r="T54" s="38">
        <f>IF(OR(Q54="",S54=""),"",Q54*S54)</f>
        <v/>
      </c>
      <c r="U54" s="12">
        <f>IF(D54="","",D54-TODAY())</f>
        <v/>
      </c>
      <c r="V54" s="6">
        <f>IF(R54="","",IF(R54="Aceptado","Ganado",IF(R54="Rechazado","Perdido",IF(D54&lt;TODAY(),"Vencido","Pendiente"))))</f>
        <v/>
      </c>
      <c r="W54" s="7" t="n"/>
    </row>
    <row r="55">
      <c r="A55" s="2" t="n"/>
      <c r="B55" s="2" t="n"/>
      <c r="C55" s="35" t="n"/>
      <c r="D55" s="39">
        <f>IF(C55="","",C55+30)</f>
        <v/>
      </c>
      <c r="E55" s="2" t="n"/>
      <c r="F55" s="14">
        <f>IF(E55="","",IFERROR(VLOOKUP(E55,'Clientes'!$A$2:$E$1000,2,FALSE),"Cliente no encontrado"))</f>
        <v/>
      </c>
      <c r="G55" s="15">
        <f>IF(E55="","",IFERROR(VLOOKUP(E55,'Clientes'!$A$2:$E$1000,3,FALSE),""))</f>
        <v/>
      </c>
      <c r="H55" s="14">
        <f>IF(E55="","",IFERROR(VLOOKUP(E55,'Clientes'!$A$2:$E$1000,4,FALSE),""))</f>
        <v/>
      </c>
      <c r="I55" s="2" t="n"/>
      <c r="J55" s="7" t="n"/>
      <c r="K55" s="8" t="n"/>
      <c r="L55" s="37" t="n"/>
      <c r="M55" s="10" t="n"/>
      <c r="N55" s="40">
        <f>IF(OR(K55="",L55=""),"",K55*L55*(1-M55))</f>
        <v/>
      </c>
      <c r="O55" s="10" t="n"/>
      <c r="P55" s="40">
        <f>IF(OR(N55="",O55=""),"",N55*O55)</f>
        <v/>
      </c>
      <c r="Q55" s="40">
        <f>IF(OR(N55="",P55=""),"",N55+P55)</f>
        <v/>
      </c>
      <c r="R55" s="2" t="n"/>
      <c r="S55" s="10" t="n"/>
      <c r="T55" s="40">
        <f>IF(OR(Q55="",S55=""),"",Q55*S55)</f>
        <v/>
      </c>
      <c r="U55" s="17">
        <f>IF(D55="","",D55-TODAY())</f>
        <v/>
      </c>
      <c r="V55" s="15">
        <f>IF(R55="","",IF(R55="Aceptado","Ganado",IF(R55="Rechazado","Perdido",IF(D55&lt;TODAY(),"Vencido","Pendiente"))))</f>
        <v/>
      </c>
      <c r="W55" s="7" t="n"/>
    </row>
    <row r="56">
      <c r="A56" s="2" t="n"/>
      <c r="B56" s="2" t="n"/>
      <c r="C56" s="35" t="n"/>
      <c r="D56" s="36">
        <f>IF(C56="","",C56+30)</f>
        <v/>
      </c>
      <c r="E56" s="2" t="n"/>
      <c r="F56" s="5">
        <f>IF(E56="","",IFERROR(VLOOKUP(E56,'Clientes'!$A$2:$E$1000,2,FALSE),"Cliente no encontrado"))</f>
        <v/>
      </c>
      <c r="G56" s="6">
        <f>IF(E56="","",IFERROR(VLOOKUP(E56,'Clientes'!$A$2:$E$1000,3,FALSE),""))</f>
        <v/>
      </c>
      <c r="H56" s="5">
        <f>IF(E56="","",IFERROR(VLOOKUP(E56,'Clientes'!$A$2:$E$1000,4,FALSE),""))</f>
        <v/>
      </c>
      <c r="I56" s="2" t="n"/>
      <c r="J56" s="7" t="n"/>
      <c r="K56" s="8" t="n"/>
      <c r="L56" s="37" t="n"/>
      <c r="M56" s="10" t="n"/>
      <c r="N56" s="38">
        <f>IF(OR(K56="",L56=""),"",K56*L56*(1-M56))</f>
        <v/>
      </c>
      <c r="O56" s="10" t="n"/>
      <c r="P56" s="38">
        <f>IF(OR(N56="",O56=""),"",N56*O56)</f>
        <v/>
      </c>
      <c r="Q56" s="38">
        <f>IF(OR(N56="",P56=""),"",N56+P56)</f>
        <v/>
      </c>
      <c r="R56" s="2" t="n"/>
      <c r="S56" s="10" t="n"/>
      <c r="T56" s="38">
        <f>IF(OR(Q56="",S56=""),"",Q56*S56)</f>
        <v/>
      </c>
      <c r="U56" s="12">
        <f>IF(D56="","",D56-TODAY())</f>
        <v/>
      </c>
      <c r="V56" s="6">
        <f>IF(R56="","",IF(R56="Aceptado","Ganado",IF(R56="Rechazado","Perdido",IF(D56&lt;TODAY(),"Vencido","Pendiente"))))</f>
        <v/>
      </c>
      <c r="W56" s="7" t="n"/>
    </row>
    <row r="57">
      <c r="A57" s="2" t="n"/>
      <c r="B57" s="2" t="n"/>
      <c r="C57" s="35" t="n"/>
      <c r="D57" s="39">
        <f>IF(C57="","",C57+30)</f>
        <v/>
      </c>
      <c r="E57" s="2" t="n"/>
      <c r="F57" s="14">
        <f>IF(E57="","",IFERROR(VLOOKUP(E57,'Clientes'!$A$2:$E$1000,2,FALSE),"Cliente no encontrado"))</f>
        <v/>
      </c>
      <c r="G57" s="15">
        <f>IF(E57="","",IFERROR(VLOOKUP(E57,'Clientes'!$A$2:$E$1000,3,FALSE),""))</f>
        <v/>
      </c>
      <c r="H57" s="14">
        <f>IF(E57="","",IFERROR(VLOOKUP(E57,'Clientes'!$A$2:$E$1000,4,FALSE),""))</f>
        <v/>
      </c>
      <c r="I57" s="2" t="n"/>
      <c r="J57" s="7" t="n"/>
      <c r="K57" s="8" t="n"/>
      <c r="L57" s="37" t="n"/>
      <c r="M57" s="10" t="n"/>
      <c r="N57" s="40">
        <f>IF(OR(K57="",L57=""),"",K57*L57*(1-M57))</f>
        <v/>
      </c>
      <c r="O57" s="10" t="n"/>
      <c r="P57" s="40">
        <f>IF(OR(N57="",O57=""),"",N57*O57)</f>
        <v/>
      </c>
      <c r="Q57" s="40">
        <f>IF(OR(N57="",P57=""),"",N57+P57)</f>
        <v/>
      </c>
      <c r="R57" s="2" t="n"/>
      <c r="S57" s="10" t="n"/>
      <c r="T57" s="40">
        <f>IF(OR(Q57="",S57=""),"",Q57*S57)</f>
        <v/>
      </c>
      <c r="U57" s="17">
        <f>IF(D57="","",D57-TODAY())</f>
        <v/>
      </c>
      <c r="V57" s="15">
        <f>IF(R57="","",IF(R57="Aceptado","Ganado",IF(R57="Rechazado","Perdido",IF(D57&lt;TODAY(),"Vencido","Pendiente"))))</f>
        <v/>
      </c>
      <c r="W57" s="7" t="n"/>
    </row>
    <row r="58">
      <c r="A58" s="2" t="n"/>
      <c r="B58" s="2" t="n"/>
      <c r="C58" s="35" t="n"/>
      <c r="D58" s="36">
        <f>IF(C58="","",C58+30)</f>
        <v/>
      </c>
      <c r="E58" s="2" t="n"/>
      <c r="F58" s="5">
        <f>IF(E58="","",IFERROR(VLOOKUP(E58,'Clientes'!$A$2:$E$1000,2,FALSE),"Cliente no encontrado"))</f>
        <v/>
      </c>
      <c r="G58" s="6">
        <f>IF(E58="","",IFERROR(VLOOKUP(E58,'Clientes'!$A$2:$E$1000,3,FALSE),""))</f>
        <v/>
      </c>
      <c r="H58" s="5">
        <f>IF(E58="","",IFERROR(VLOOKUP(E58,'Clientes'!$A$2:$E$1000,4,FALSE),""))</f>
        <v/>
      </c>
      <c r="I58" s="2" t="n"/>
      <c r="J58" s="7" t="n"/>
      <c r="K58" s="8" t="n"/>
      <c r="L58" s="37" t="n"/>
      <c r="M58" s="10" t="n"/>
      <c r="N58" s="38">
        <f>IF(OR(K58="",L58=""),"",K58*L58*(1-M58))</f>
        <v/>
      </c>
      <c r="O58" s="10" t="n"/>
      <c r="P58" s="38">
        <f>IF(OR(N58="",O58=""),"",N58*O58)</f>
        <v/>
      </c>
      <c r="Q58" s="38">
        <f>IF(OR(N58="",P58=""),"",N58+P58)</f>
        <v/>
      </c>
      <c r="R58" s="2" t="n"/>
      <c r="S58" s="10" t="n"/>
      <c r="T58" s="38">
        <f>IF(OR(Q58="",S58=""),"",Q58*S58)</f>
        <v/>
      </c>
      <c r="U58" s="12">
        <f>IF(D58="","",D58-TODAY())</f>
        <v/>
      </c>
      <c r="V58" s="6">
        <f>IF(R58="","",IF(R58="Aceptado","Ganado",IF(R58="Rechazado","Perdido",IF(D58&lt;TODAY(),"Vencido","Pendiente"))))</f>
        <v/>
      </c>
      <c r="W58" s="7" t="n"/>
    </row>
    <row r="59">
      <c r="A59" s="2" t="n"/>
      <c r="B59" s="2" t="n"/>
      <c r="C59" s="35" t="n"/>
      <c r="D59" s="39">
        <f>IF(C59="","",C59+30)</f>
        <v/>
      </c>
      <c r="E59" s="2" t="n"/>
      <c r="F59" s="14">
        <f>IF(E59="","",IFERROR(VLOOKUP(E59,'Clientes'!$A$2:$E$1000,2,FALSE),"Cliente no encontrado"))</f>
        <v/>
      </c>
      <c r="G59" s="15">
        <f>IF(E59="","",IFERROR(VLOOKUP(E59,'Clientes'!$A$2:$E$1000,3,FALSE),""))</f>
        <v/>
      </c>
      <c r="H59" s="14">
        <f>IF(E59="","",IFERROR(VLOOKUP(E59,'Clientes'!$A$2:$E$1000,4,FALSE),""))</f>
        <v/>
      </c>
      <c r="I59" s="2" t="n"/>
      <c r="J59" s="7" t="n"/>
      <c r="K59" s="8" t="n"/>
      <c r="L59" s="37" t="n"/>
      <c r="M59" s="10" t="n"/>
      <c r="N59" s="40">
        <f>IF(OR(K59="",L59=""),"",K59*L59*(1-M59))</f>
        <v/>
      </c>
      <c r="O59" s="10" t="n"/>
      <c r="P59" s="40">
        <f>IF(OR(N59="",O59=""),"",N59*O59)</f>
        <v/>
      </c>
      <c r="Q59" s="40">
        <f>IF(OR(N59="",P59=""),"",N59+P59)</f>
        <v/>
      </c>
      <c r="R59" s="2" t="n"/>
      <c r="S59" s="10" t="n"/>
      <c r="T59" s="40">
        <f>IF(OR(Q59="",S59=""),"",Q59*S59)</f>
        <v/>
      </c>
      <c r="U59" s="17">
        <f>IF(D59="","",D59-TODAY())</f>
        <v/>
      </c>
      <c r="V59" s="15">
        <f>IF(R59="","",IF(R59="Aceptado","Ganado",IF(R59="Rechazado","Perdido",IF(D59&lt;TODAY(),"Vencido","Pendiente"))))</f>
        <v/>
      </c>
      <c r="W59" s="7" t="n"/>
    </row>
    <row r="60">
      <c r="A60" s="2" t="n"/>
      <c r="B60" s="2" t="n"/>
      <c r="C60" s="35" t="n"/>
      <c r="D60" s="36">
        <f>IF(C60="","",C60+30)</f>
        <v/>
      </c>
      <c r="E60" s="2" t="n"/>
      <c r="F60" s="5">
        <f>IF(E60="","",IFERROR(VLOOKUP(E60,'Clientes'!$A$2:$E$1000,2,FALSE),"Cliente no encontrado"))</f>
        <v/>
      </c>
      <c r="G60" s="6">
        <f>IF(E60="","",IFERROR(VLOOKUP(E60,'Clientes'!$A$2:$E$1000,3,FALSE),""))</f>
        <v/>
      </c>
      <c r="H60" s="5">
        <f>IF(E60="","",IFERROR(VLOOKUP(E60,'Clientes'!$A$2:$E$1000,4,FALSE),""))</f>
        <v/>
      </c>
      <c r="I60" s="2" t="n"/>
      <c r="J60" s="7" t="n"/>
      <c r="K60" s="8" t="n"/>
      <c r="L60" s="37" t="n"/>
      <c r="M60" s="10" t="n"/>
      <c r="N60" s="38">
        <f>IF(OR(K60="",L60=""),"",K60*L60*(1-M60))</f>
        <v/>
      </c>
      <c r="O60" s="10" t="n"/>
      <c r="P60" s="38">
        <f>IF(OR(N60="",O60=""),"",N60*O60)</f>
        <v/>
      </c>
      <c r="Q60" s="38">
        <f>IF(OR(N60="",P60=""),"",N60+P60)</f>
        <v/>
      </c>
      <c r="R60" s="2" t="n"/>
      <c r="S60" s="10" t="n"/>
      <c r="T60" s="38">
        <f>IF(OR(Q60="",S60=""),"",Q60*S60)</f>
        <v/>
      </c>
      <c r="U60" s="12">
        <f>IF(D60="","",D60-TODAY())</f>
        <v/>
      </c>
      <c r="V60" s="6">
        <f>IF(R60="","",IF(R60="Aceptado","Ganado",IF(R60="Rechazado","Perdido",IF(D60&lt;TODAY(),"Vencido","Pendiente"))))</f>
        <v/>
      </c>
      <c r="W60" s="7" t="n"/>
    </row>
    <row r="61">
      <c r="A61" s="2" t="n"/>
      <c r="B61" s="2" t="n"/>
      <c r="C61" s="35" t="n"/>
      <c r="D61" s="39">
        <f>IF(C61="","",C61+30)</f>
        <v/>
      </c>
      <c r="E61" s="2" t="n"/>
      <c r="F61" s="14">
        <f>IF(E61="","",IFERROR(VLOOKUP(E61,'Clientes'!$A$2:$E$1000,2,FALSE),"Cliente no encontrado"))</f>
        <v/>
      </c>
      <c r="G61" s="15">
        <f>IF(E61="","",IFERROR(VLOOKUP(E61,'Clientes'!$A$2:$E$1000,3,FALSE),""))</f>
        <v/>
      </c>
      <c r="H61" s="14">
        <f>IF(E61="","",IFERROR(VLOOKUP(E61,'Clientes'!$A$2:$E$1000,4,FALSE),""))</f>
        <v/>
      </c>
      <c r="I61" s="2" t="n"/>
      <c r="J61" s="7" t="n"/>
      <c r="K61" s="8" t="n"/>
      <c r="L61" s="37" t="n"/>
      <c r="M61" s="10" t="n"/>
      <c r="N61" s="40">
        <f>IF(OR(K61="",L61=""),"",K61*L61*(1-M61))</f>
        <v/>
      </c>
      <c r="O61" s="10" t="n"/>
      <c r="P61" s="40">
        <f>IF(OR(N61="",O61=""),"",N61*O61)</f>
        <v/>
      </c>
      <c r="Q61" s="40">
        <f>IF(OR(N61="",P61=""),"",N61+P61)</f>
        <v/>
      </c>
      <c r="R61" s="2" t="n"/>
      <c r="S61" s="10" t="n"/>
      <c r="T61" s="40">
        <f>IF(OR(Q61="",S61=""),"",Q61*S61)</f>
        <v/>
      </c>
      <c r="U61" s="17">
        <f>IF(D61="","",D61-TODAY())</f>
        <v/>
      </c>
      <c r="V61" s="15">
        <f>IF(R61="","",IF(R61="Aceptado","Ganado",IF(R61="Rechazado","Perdido",IF(D61&lt;TODAY(),"Vencido","Pendiente"))))</f>
        <v/>
      </c>
      <c r="W61" s="7" t="n"/>
    </row>
    <row r="62">
      <c r="A62" s="2" t="n"/>
      <c r="B62" s="2" t="n"/>
      <c r="C62" s="35" t="n"/>
      <c r="D62" s="36">
        <f>IF(C62="","",C62+30)</f>
        <v/>
      </c>
      <c r="E62" s="2" t="n"/>
      <c r="F62" s="5">
        <f>IF(E62="","",IFERROR(VLOOKUP(E62,'Clientes'!$A$2:$E$1000,2,FALSE),"Cliente no encontrado"))</f>
        <v/>
      </c>
      <c r="G62" s="6">
        <f>IF(E62="","",IFERROR(VLOOKUP(E62,'Clientes'!$A$2:$E$1000,3,FALSE),""))</f>
        <v/>
      </c>
      <c r="H62" s="5">
        <f>IF(E62="","",IFERROR(VLOOKUP(E62,'Clientes'!$A$2:$E$1000,4,FALSE),""))</f>
        <v/>
      </c>
      <c r="I62" s="2" t="n"/>
      <c r="J62" s="7" t="n"/>
      <c r="K62" s="8" t="n"/>
      <c r="L62" s="37" t="n"/>
      <c r="M62" s="10" t="n"/>
      <c r="N62" s="38">
        <f>IF(OR(K62="",L62=""),"",K62*L62*(1-M62))</f>
        <v/>
      </c>
      <c r="O62" s="10" t="n"/>
      <c r="P62" s="38">
        <f>IF(OR(N62="",O62=""),"",N62*O62)</f>
        <v/>
      </c>
      <c r="Q62" s="38">
        <f>IF(OR(N62="",P62=""),"",N62+P62)</f>
        <v/>
      </c>
      <c r="R62" s="2" t="n"/>
      <c r="S62" s="10" t="n"/>
      <c r="T62" s="38">
        <f>IF(OR(Q62="",S62=""),"",Q62*S62)</f>
        <v/>
      </c>
      <c r="U62" s="12">
        <f>IF(D62="","",D62-TODAY())</f>
        <v/>
      </c>
      <c r="V62" s="6">
        <f>IF(R62="","",IF(R62="Aceptado","Ganado",IF(R62="Rechazado","Perdido",IF(D62&lt;TODAY(),"Vencido","Pendiente"))))</f>
        <v/>
      </c>
      <c r="W62" s="7" t="n"/>
    </row>
    <row r="63">
      <c r="A63" s="2" t="n"/>
      <c r="B63" s="2" t="n"/>
      <c r="C63" s="35" t="n"/>
      <c r="D63" s="39">
        <f>IF(C63="","",C63+30)</f>
        <v/>
      </c>
      <c r="E63" s="2" t="n"/>
      <c r="F63" s="14">
        <f>IF(E63="","",IFERROR(VLOOKUP(E63,'Clientes'!$A$2:$E$1000,2,FALSE),"Cliente no encontrado"))</f>
        <v/>
      </c>
      <c r="G63" s="15">
        <f>IF(E63="","",IFERROR(VLOOKUP(E63,'Clientes'!$A$2:$E$1000,3,FALSE),""))</f>
        <v/>
      </c>
      <c r="H63" s="14">
        <f>IF(E63="","",IFERROR(VLOOKUP(E63,'Clientes'!$A$2:$E$1000,4,FALSE),""))</f>
        <v/>
      </c>
      <c r="I63" s="2" t="n"/>
      <c r="J63" s="7" t="n"/>
      <c r="K63" s="8" t="n"/>
      <c r="L63" s="37" t="n"/>
      <c r="M63" s="10" t="n"/>
      <c r="N63" s="40">
        <f>IF(OR(K63="",L63=""),"",K63*L63*(1-M63))</f>
        <v/>
      </c>
      <c r="O63" s="10" t="n"/>
      <c r="P63" s="40">
        <f>IF(OR(N63="",O63=""),"",N63*O63)</f>
        <v/>
      </c>
      <c r="Q63" s="40">
        <f>IF(OR(N63="",P63=""),"",N63+P63)</f>
        <v/>
      </c>
      <c r="R63" s="2" t="n"/>
      <c r="S63" s="10" t="n"/>
      <c r="T63" s="40">
        <f>IF(OR(Q63="",S63=""),"",Q63*S63)</f>
        <v/>
      </c>
      <c r="U63" s="17">
        <f>IF(D63="","",D63-TODAY())</f>
        <v/>
      </c>
      <c r="V63" s="15">
        <f>IF(R63="","",IF(R63="Aceptado","Ganado",IF(R63="Rechazado","Perdido",IF(D63&lt;TODAY(),"Vencido","Pendiente"))))</f>
        <v/>
      </c>
      <c r="W63" s="7" t="n"/>
    </row>
    <row r="64">
      <c r="A64" s="2" t="n"/>
      <c r="B64" s="2" t="n"/>
      <c r="C64" s="35" t="n"/>
      <c r="D64" s="36">
        <f>IF(C64="","",C64+30)</f>
        <v/>
      </c>
      <c r="E64" s="2" t="n"/>
      <c r="F64" s="5">
        <f>IF(E64="","",IFERROR(VLOOKUP(E64,'Clientes'!$A$2:$E$1000,2,FALSE),"Cliente no encontrado"))</f>
        <v/>
      </c>
      <c r="G64" s="6">
        <f>IF(E64="","",IFERROR(VLOOKUP(E64,'Clientes'!$A$2:$E$1000,3,FALSE),""))</f>
        <v/>
      </c>
      <c r="H64" s="5">
        <f>IF(E64="","",IFERROR(VLOOKUP(E64,'Clientes'!$A$2:$E$1000,4,FALSE),""))</f>
        <v/>
      </c>
      <c r="I64" s="2" t="n"/>
      <c r="J64" s="7" t="n"/>
      <c r="K64" s="8" t="n"/>
      <c r="L64" s="37" t="n"/>
      <c r="M64" s="10" t="n"/>
      <c r="N64" s="38">
        <f>IF(OR(K64="",L64=""),"",K64*L64*(1-M64))</f>
        <v/>
      </c>
      <c r="O64" s="10" t="n"/>
      <c r="P64" s="38">
        <f>IF(OR(N64="",O64=""),"",N64*O64)</f>
        <v/>
      </c>
      <c r="Q64" s="38">
        <f>IF(OR(N64="",P64=""),"",N64+P64)</f>
        <v/>
      </c>
      <c r="R64" s="2" t="n"/>
      <c r="S64" s="10" t="n"/>
      <c r="T64" s="38">
        <f>IF(OR(Q64="",S64=""),"",Q64*S64)</f>
        <v/>
      </c>
      <c r="U64" s="12">
        <f>IF(D64="","",D64-TODAY())</f>
        <v/>
      </c>
      <c r="V64" s="6">
        <f>IF(R64="","",IF(R64="Aceptado","Ganado",IF(R64="Rechazado","Perdido",IF(D64&lt;TODAY(),"Vencido","Pendiente"))))</f>
        <v/>
      </c>
      <c r="W64" s="7" t="n"/>
    </row>
    <row r="65">
      <c r="A65" s="2" t="n"/>
      <c r="B65" s="2" t="n"/>
      <c r="C65" s="35" t="n"/>
      <c r="D65" s="39">
        <f>IF(C65="","",C65+30)</f>
        <v/>
      </c>
      <c r="E65" s="2" t="n"/>
      <c r="F65" s="14">
        <f>IF(E65="","",IFERROR(VLOOKUP(E65,'Clientes'!$A$2:$E$1000,2,FALSE),"Cliente no encontrado"))</f>
        <v/>
      </c>
      <c r="G65" s="15">
        <f>IF(E65="","",IFERROR(VLOOKUP(E65,'Clientes'!$A$2:$E$1000,3,FALSE),""))</f>
        <v/>
      </c>
      <c r="H65" s="14">
        <f>IF(E65="","",IFERROR(VLOOKUP(E65,'Clientes'!$A$2:$E$1000,4,FALSE),""))</f>
        <v/>
      </c>
      <c r="I65" s="2" t="n"/>
      <c r="J65" s="7" t="n"/>
      <c r="K65" s="8" t="n"/>
      <c r="L65" s="37" t="n"/>
      <c r="M65" s="10" t="n"/>
      <c r="N65" s="40">
        <f>IF(OR(K65="",L65=""),"",K65*L65*(1-M65))</f>
        <v/>
      </c>
      <c r="O65" s="10" t="n"/>
      <c r="P65" s="40">
        <f>IF(OR(N65="",O65=""),"",N65*O65)</f>
        <v/>
      </c>
      <c r="Q65" s="40">
        <f>IF(OR(N65="",P65=""),"",N65+P65)</f>
        <v/>
      </c>
      <c r="R65" s="2" t="n"/>
      <c r="S65" s="10" t="n"/>
      <c r="T65" s="40">
        <f>IF(OR(Q65="",S65=""),"",Q65*S65)</f>
        <v/>
      </c>
      <c r="U65" s="17">
        <f>IF(D65="","",D65-TODAY())</f>
        <v/>
      </c>
      <c r="V65" s="15">
        <f>IF(R65="","",IF(R65="Aceptado","Ganado",IF(R65="Rechazado","Perdido",IF(D65&lt;TODAY(),"Vencido","Pendiente"))))</f>
        <v/>
      </c>
      <c r="W65" s="7" t="n"/>
    </row>
    <row r="66">
      <c r="A66" s="2" t="n"/>
      <c r="B66" s="2" t="n"/>
      <c r="C66" s="35" t="n"/>
      <c r="D66" s="36">
        <f>IF(C66="","",C66+30)</f>
        <v/>
      </c>
      <c r="E66" s="2" t="n"/>
      <c r="F66" s="5">
        <f>IF(E66="","",IFERROR(VLOOKUP(E66,'Clientes'!$A$2:$E$1000,2,FALSE),"Cliente no encontrado"))</f>
        <v/>
      </c>
      <c r="G66" s="6">
        <f>IF(E66="","",IFERROR(VLOOKUP(E66,'Clientes'!$A$2:$E$1000,3,FALSE),""))</f>
        <v/>
      </c>
      <c r="H66" s="5">
        <f>IF(E66="","",IFERROR(VLOOKUP(E66,'Clientes'!$A$2:$E$1000,4,FALSE),""))</f>
        <v/>
      </c>
      <c r="I66" s="2" t="n"/>
      <c r="J66" s="7" t="n"/>
      <c r="K66" s="8" t="n"/>
      <c r="L66" s="37" t="n"/>
      <c r="M66" s="10" t="n"/>
      <c r="N66" s="38">
        <f>IF(OR(K66="",L66=""),"",K66*L66*(1-M66))</f>
        <v/>
      </c>
      <c r="O66" s="10" t="n"/>
      <c r="P66" s="38">
        <f>IF(OR(N66="",O66=""),"",N66*O66)</f>
        <v/>
      </c>
      <c r="Q66" s="38">
        <f>IF(OR(N66="",P66=""),"",N66+P66)</f>
        <v/>
      </c>
      <c r="R66" s="2" t="n"/>
      <c r="S66" s="10" t="n"/>
      <c r="T66" s="38">
        <f>IF(OR(Q66="",S66=""),"",Q66*S66)</f>
        <v/>
      </c>
      <c r="U66" s="12">
        <f>IF(D66="","",D66-TODAY())</f>
        <v/>
      </c>
      <c r="V66" s="6">
        <f>IF(R66="","",IF(R66="Aceptado","Ganado",IF(R66="Rechazado","Perdido",IF(D66&lt;TODAY(),"Vencido","Pendiente"))))</f>
        <v/>
      </c>
      <c r="W66" s="7" t="n"/>
    </row>
    <row r="67">
      <c r="A67" s="2" t="n"/>
      <c r="B67" s="2" t="n"/>
      <c r="C67" s="35" t="n"/>
      <c r="D67" s="39">
        <f>IF(C67="","",C67+30)</f>
        <v/>
      </c>
      <c r="E67" s="2" t="n"/>
      <c r="F67" s="14">
        <f>IF(E67="","",IFERROR(VLOOKUP(E67,'Clientes'!$A$2:$E$1000,2,FALSE),"Cliente no encontrado"))</f>
        <v/>
      </c>
      <c r="G67" s="15">
        <f>IF(E67="","",IFERROR(VLOOKUP(E67,'Clientes'!$A$2:$E$1000,3,FALSE),""))</f>
        <v/>
      </c>
      <c r="H67" s="14">
        <f>IF(E67="","",IFERROR(VLOOKUP(E67,'Clientes'!$A$2:$E$1000,4,FALSE),""))</f>
        <v/>
      </c>
      <c r="I67" s="2" t="n"/>
      <c r="J67" s="7" t="n"/>
      <c r="K67" s="8" t="n"/>
      <c r="L67" s="37" t="n"/>
      <c r="M67" s="10" t="n"/>
      <c r="N67" s="40">
        <f>IF(OR(K67="",L67=""),"",K67*L67*(1-M67))</f>
        <v/>
      </c>
      <c r="O67" s="10" t="n"/>
      <c r="P67" s="40">
        <f>IF(OR(N67="",O67=""),"",N67*O67)</f>
        <v/>
      </c>
      <c r="Q67" s="40">
        <f>IF(OR(N67="",P67=""),"",N67+P67)</f>
        <v/>
      </c>
      <c r="R67" s="2" t="n"/>
      <c r="S67" s="10" t="n"/>
      <c r="T67" s="40">
        <f>IF(OR(Q67="",S67=""),"",Q67*S67)</f>
        <v/>
      </c>
      <c r="U67" s="17">
        <f>IF(D67="","",D67-TODAY())</f>
        <v/>
      </c>
      <c r="V67" s="15">
        <f>IF(R67="","",IF(R67="Aceptado","Ganado",IF(R67="Rechazado","Perdido",IF(D67&lt;TODAY(),"Vencido","Pendiente"))))</f>
        <v/>
      </c>
      <c r="W67" s="7" t="n"/>
    </row>
    <row r="68">
      <c r="A68" s="2" t="n"/>
      <c r="B68" s="2" t="n"/>
      <c r="C68" s="35" t="n"/>
      <c r="D68" s="36">
        <f>IF(C68="","",C68+30)</f>
        <v/>
      </c>
      <c r="E68" s="2" t="n"/>
      <c r="F68" s="5">
        <f>IF(E68="","",IFERROR(VLOOKUP(E68,'Clientes'!$A$2:$E$1000,2,FALSE),"Cliente no encontrado"))</f>
        <v/>
      </c>
      <c r="G68" s="6">
        <f>IF(E68="","",IFERROR(VLOOKUP(E68,'Clientes'!$A$2:$E$1000,3,FALSE),""))</f>
        <v/>
      </c>
      <c r="H68" s="5">
        <f>IF(E68="","",IFERROR(VLOOKUP(E68,'Clientes'!$A$2:$E$1000,4,FALSE),""))</f>
        <v/>
      </c>
      <c r="I68" s="2" t="n"/>
      <c r="J68" s="7" t="n"/>
      <c r="K68" s="8" t="n"/>
      <c r="L68" s="37" t="n"/>
      <c r="M68" s="10" t="n"/>
      <c r="N68" s="38">
        <f>IF(OR(K68="",L68=""),"",K68*L68*(1-M68))</f>
        <v/>
      </c>
      <c r="O68" s="10" t="n"/>
      <c r="P68" s="38">
        <f>IF(OR(N68="",O68=""),"",N68*O68)</f>
        <v/>
      </c>
      <c r="Q68" s="38">
        <f>IF(OR(N68="",P68=""),"",N68+P68)</f>
        <v/>
      </c>
      <c r="R68" s="2" t="n"/>
      <c r="S68" s="10" t="n"/>
      <c r="T68" s="38">
        <f>IF(OR(Q68="",S68=""),"",Q68*S68)</f>
        <v/>
      </c>
      <c r="U68" s="12">
        <f>IF(D68="","",D68-TODAY())</f>
        <v/>
      </c>
      <c r="V68" s="6">
        <f>IF(R68="","",IF(R68="Aceptado","Ganado",IF(R68="Rechazado","Perdido",IF(D68&lt;TODAY(),"Vencido","Pendiente"))))</f>
        <v/>
      </c>
      <c r="W68" s="7" t="n"/>
    </row>
    <row r="69">
      <c r="A69" s="2" t="n"/>
      <c r="B69" s="2" t="n"/>
      <c r="C69" s="35" t="n"/>
      <c r="D69" s="39">
        <f>IF(C69="","",C69+30)</f>
        <v/>
      </c>
      <c r="E69" s="2" t="n"/>
      <c r="F69" s="14">
        <f>IF(E69="","",IFERROR(VLOOKUP(E69,'Clientes'!$A$2:$E$1000,2,FALSE),"Cliente no encontrado"))</f>
        <v/>
      </c>
      <c r="G69" s="15">
        <f>IF(E69="","",IFERROR(VLOOKUP(E69,'Clientes'!$A$2:$E$1000,3,FALSE),""))</f>
        <v/>
      </c>
      <c r="H69" s="14">
        <f>IF(E69="","",IFERROR(VLOOKUP(E69,'Clientes'!$A$2:$E$1000,4,FALSE),""))</f>
        <v/>
      </c>
      <c r="I69" s="2" t="n"/>
      <c r="J69" s="7" t="n"/>
      <c r="K69" s="8" t="n"/>
      <c r="L69" s="37" t="n"/>
      <c r="M69" s="10" t="n"/>
      <c r="N69" s="40">
        <f>IF(OR(K69="",L69=""),"",K69*L69*(1-M69))</f>
        <v/>
      </c>
      <c r="O69" s="10" t="n"/>
      <c r="P69" s="40">
        <f>IF(OR(N69="",O69=""),"",N69*O69)</f>
        <v/>
      </c>
      <c r="Q69" s="40">
        <f>IF(OR(N69="",P69=""),"",N69+P69)</f>
        <v/>
      </c>
      <c r="R69" s="2" t="n"/>
      <c r="S69" s="10" t="n"/>
      <c r="T69" s="40">
        <f>IF(OR(Q69="",S69=""),"",Q69*S69)</f>
        <v/>
      </c>
      <c r="U69" s="17">
        <f>IF(D69="","",D69-TODAY())</f>
        <v/>
      </c>
      <c r="V69" s="15">
        <f>IF(R69="","",IF(R69="Aceptado","Ganado",IF(R69="Rechazado","Perdido",IF(D69&lt;TODAY(),"Vencido","Pendiente"))))</f>
        <v/>
      </c>
      <c r="W69" s="7" t="n"/>
    </row>
    <row r="70">
      <c r="A70" s="2" t="n"/>
      <c r="B70" s="2" t="n"/>
      <c r="C70" s="35" t="n"/>
      <c r="D70" s="36">
        <f>IF(C70="","",C70+30)</f>
        <v/>
      </c>
      <c r="E70" s="2" t="n"/>
      <c r="F70" s="5">
        <f>IF(E70="","",IFERROR(VLOOKUP(E70,'Clientes'!$A$2:$E$1000,2,FALSE),"Cliente no encontrado"))</f>
        <v/>
      </c>
      <c r="G70" s="6">
        <f>IF(E70="","",IFERROR(VLOOKUP(E70,'Clientes'!$A$2:$E$1000,3,FALSE),""))</f>
        <v/>
      </c>
      <c r="H70" s="5">
        <f>IF(E70="","",IFERROR(VLOOKUP(E70,'Clientes'!$A$2:$E$1000,4,FALSE),""))</f>
        <v/>
      </c>
      <c r="I70" s="2" t="n"/>
      <c r="J70" s="7" t="n"/>
      <c r="K70" s="8" t="n"/>
      <c r="L70" s="37" t="n"/>
      <c r="M70" s="10" t="n"/>
      <c r="N70" s="38">
        <f>IF(OR(K70="",L70=""),"",K70*L70*(1-M70))</f>
        <v/>
      </c>
      <c r="O70" s="10" t="n"/>
      <c r="P70" s="38">
        <f>IF(OR(N70="",O70=""),"",N70*O70)</f>
        <v/>
      </c>
      <c r="Q70" s="38">
        <f>IF(OR(N70="",P70=""),"",N70+P70)</f>
        <v/>
      </c>
      <c r="R70" s="2" t="n"/>
      <c r="S70" s="10" t="n"/>
      <c r="T70" s="38">
        <f>IF(OR(Q70="",S70=""),"",Q70*S70)</f>
        <v/>
      </c>
      <c r="U70" s="12">
        <f>IF(D70="","",D70-TODAY())</f>
        <v/>
      </c>
      <c r="V70" s="6">
        <f>IF(R70="","",IF(R70="Aceptado","Ganado",IF(R70="Rechazado","Perdido",IF(D70&lt;TODAY(),"Vencido","Pendiente"))))</f>
        <v/>
      </c>
      <c r="W70" s="7" t="n"/>
    </row>
    <row r="71">
      <c r="A71" s="2" t="n"/>
      <c r="B71" s="2" t="n"/>
      <c r="C71" s="35" t="n"/>
      <c r="D71" s="39">
        <f>IF(C71="","",C71+30)</f>
        <v/>
      </c>
      <c r="E71" s="2" t="n"/>
      <c r="F71" s="14">
        <f>IF(E71="","",IFERROR(VLOOKUP(E71,'Clientes'!$A$2:$E$1000,2,FALSE),"Cliente no encontrado"))</f>
        <v/>
      </c>
      <c r="G71" s="15">
        <f>IF(E71="","",IFERROR(VLOOKUP(E71,'Clientes'!$A$2:$E$1000,3,FALSE),""))</f>
        <v/>
      </c>
      <c r="H71" s="14">
        <f>IF(E71="","",IFERROR(VLOOKUP(E71,'Clientes'!$A$2:$E$1000,4,FALSE),""))</f>
        <v/>
      </c>
      <c r="I71" s="2" t="n"/>
      <c r="J71" s="7" t="n"/>
      <c r="K71" s="8" t="n"/>
      <c r="L71" s="37" t="n"/>
      <c r="M71" s="10" t="n"/>
      <c r="N71" s="40">
        <f>IF(OR(K71="",L71=""),"",K71*L71*(1-M71))</f>
        <v/>
      </c>
      <c r="O71" s="10" t="n"/>
      <c r="P71" s="40">
        <f>IF(OR(N71="",O71=""),"",N71*O71)</f>
        <v/>
      </c>
      <c r="Q71" s="40">
        <f>IF(OR(N71="",P71=""),"",N71+P71)</f>
        <v/>
      </c>
      <c r="R71" s="2" t="n"/>
      <c r="S71" s="10" t="n"/>
      <c r="T71" s="40">
        <f>IF(OR(Q71="",S71=""),"",Q71*S71)</f>
        <v/>
      </c>
      <c r="U71" s="17">
        <f>IF(D71="","",D71-TODAY())</f>
        <v/>
      </c>
      <c r="V71" s="15">
        <f>IF(R71="","",IF(R71="Aceptado","Ganado",IF(R71="Rechazado","Perdido",IF(D71&lt;TODAY(),"Vencido","Pendiente"))))</f>
        <v/>
      </c>
      <c r="W71" s="7" t="n"/>
    </row>
    <row r="72">
      <c r="A72" s="2" t="n"/>
      <c r="B72" s="2" t="n"/>
      <c r="C72" s="35" t="n"/>
      <c r="D72" s="36">
        <f>IF(C72="","",C72+30)</f>
        <v/>
      </c>
      <c r="E72" s="2" t="n"/>
      <c r="F72" s="5">
        <f>IF(E72="","",IFERROR(VLOOKUP(E72,'Clientes'!$A$2:$E$1000,2,FALSE),"Cliente no encontrado"))</f>
        <v/>
      </c>
      <c r="G72" s="6">
        <f>IF(E72="","",IFERROR(VLOOKUP(E72,'Clientes'!$A$2:$E$1000,3,FALSE),""))</f>
        <v/>
      </c>
      <c r="H72" s="5">
        <f>IF(E72="","",IFERROR(VLOOKUP(E72,'Clientes'!$A$2:$E$1000,4,FALSE),""))</f>
        <v/>
      </c>
      <c r="I72" s="2" t="n"/>
      <c r="J72" s="7" t="n"/>
      <c r="K72" s="8" t="n"/>
      <c r="L72" s="37" t="n"/>
      <c r="M72" s="10" t="n"/>
      <c r="N72" s="38">
        <f>IF(OR(K72="",L72=""),"",K72*L72*(1-M72))</f>
        <v/>
      </c>
      <c r="O72" s="10" t="n"/>
      <c r="P72" s="38">
        <f>IF(OR(N72="",O72=""),"",N72*O72)</f>
        <v/>
      </c>
      <c r="Q72" s="38">
        <f>IF(OR(N72="",P72=""),"",N72+P72)</f>
        <v/>
      </c>
      <c r="R72" s="2" t="n"/>
      <c r="S72" s="10" t="n"/>
      <c r="T72" s="38">
        <f>IF(OR(Q72="",S72=""),"",Q72*S72)</f>
        <v/>
      </c>
      <c r="U72" s="12">
        <f>IF(D72="","",D72-TODAY())</f>
        <v/>
      </c>
      <c r="V72" s="6">
        <f>IF(R72="","",IF(R72="Aceptado","Ganado",IF(R72="Rechazado","Perdido",IF(D72&lt;TODAY(),"Vencido","Pendiente"))))</f>
        <v/>
      </c>
      <c r="W72" s="7" t="n"/>
    </row>
    <row r="73">
      <c r="A73" s="2" t="n"/>
      <c r="B73" s="2" t="n"/>
      <c r="C73" s="35" t="n"/>
      <c r="D73" s="39">
        <f>IF(C73="","",C73+30)</f>
        <v/>
      </c>
      <c r="E73" s="2" t="n"/>
      <c r="F73" s="14">
        <f>IF(E73="","",IFERROR(VLOOKUP(E73,'Clientes'!$A$2:$E$1000,2,FALSE),"Cliente no encontrado"))</f>
        <v/>
      </c>
      <c r="G73" s="15">
        <f>IF(E73="","",IFERROR(VLOOKUP(E73,'Clientes'!$A$2:$E$1000,3,FALSE),""))</f>
        <v/>
      </c>
      <c r="H73" s="14">
        <f>IF(E73="","",IFERROR(VLOOKUP(E73,'Clientes'!$A$2:$E$1000,4,FALSE),""))</f>
        <v/>
      </c>
      <c r="I73" s="2" t="n"/>
      <c r="J73" s="7" t="n"/>
      <c r="K73" s="8" t="n"/>
      <c r="L73" s="37" t="n"/>
      <c r="M73" s="10" t="n"/>
      <c r="N73" s="40">
        <f>IF(OR(K73="",L73=""),"",K73*L73*(1-M73))</f>
        <v/>
      </c>
      <c r="O73" s="10" t="n"/>
      <c r="P73" s="40">
        <f>IF(OR(N73="",O73=""),"",N73*O73)</f>
        <v/>
      </c>
      <c r="Q73" s="40">
        <f>IF(OR(N73="",P73=""),"",N73+P73)</f>
        <v/>
      </c>
      <c r="R73" s="2" t="n"/>
      <c r="S73" s="10" t="n"/>
      <c r="T73" s="40">
        <f>IF(OR(Q73="",S73=""),"",Q73*S73)</f>
        <v/>
      </c>
      <c r="U73" s="17">
        <f>IF(D73="","",D73-TODAY())</f>
        <v/>
      </c>
      <c r="V73" s="15">
        <f>IF(R73="","",IF(R73="Aceptado","Ganado",IF(R73="Rechazado","Perdido",IF(D73&lt;TODAY(),"Vencido","Pendiente"))))</f>
        <v/>
      </c>
      <c r="W73" s="7" t="n"/>
    </row>
    <row r="74">
      <c r="A74" s="2" t="n"/>
      <c r="B74" s="2" t="n"/>
      <c r="C74" s="35" t="n"/>
      <c r="D74" s="36">
        <f>IF(C74="","",C74+30)</f>
        <v/>
      </c>
      <c r="E74" s="2" t="n"/>
      <c r="F74" s="5">
        <f>IF(E74="","",IFERROR(VLOOKUP(E74,'Clientes'!$A$2:$E$1000,2,FALSE),"Cliente no encontrado"))</f>
        <v/>
      </c>
      <c r="G74" s="6">
        <f>IF(E74="","",IFERROR(VLOOKUP(E74,'Clientes'!$A$2:$E$1000,3,FALSE),""))</f>
        <v/>
      </c>
      <c r="H74" s="5">
        <f>IF(E74="","",IFERROR(VLOOKUP(E74,'Clientes'!$A$2:$E$1000,4,FALSE),""))</f>
        <v/>
      </c>
      <c r="I74" s="2" t="n"/>
      <c r="J74" s="7" t="n"/>
      <c r="K74" s="8" t="n"/>
      <c r="L74" s="37" t="n"/>
      <c r="M74" s="10" t="n"/>
      <c r="N74" s="38">
        <f>IF(OR(K74="",L74=""),"",K74*L74*(1-M74))</f>
        <v/>
      </c>
      <c r="O74" s="10" t="n"/>
      <c r="P74" s="38">
        <f>IF(OR(N74="",O74=""),"",N74*O74)</f>
        <v/>
      </c>
      <c r="Q74" s="38">
        <f>IF(OR(N74="",P74=""),"",N74+P74)</f>
        <v/>
      </c>
      <c r="R74" s="2" t="n"/>
      <c r="S74" s="10" t="n"/>
      <c r="T74" s="38">
        <f>IF(OR(Q74="",S74=""),"",Q74*S74)</f>
        <v/>
      </c>
      <c r="U74" s="12">
        <f>IF(D74="","",D74-TODAY())</f>
        <v/>
      </c>
      <c r="V74" s="6">
        <f>IF(R74="","",IF(R74="Aceptado","Ganado",IF(R74="Rechazado","Perdido",IF(D74&lt;TODAY(),"Vencido","Pendiente"))))</f>
        <v/>
      </c>
      <c r="W74" s="7" t="n"/>
    </row>
    <row r="75">
      <c r="A75" s="2" t="n"/>
      <c r="B75" s="2" t="n"/>
      <c r="C75" s="35" t="n"/>
      <c r="D75" s="39">
        <f>IF(C75="","",C75+30)</f>
        <v/>
      </c>
      <c r="E75" s="2" t="n"/>
      <c r="F75" s="14">
        <f>IF(E75="","",IFERROR(VLOOKUP(E75,'Clientes'!$A$2:$E$1000,2,FALSE),"Cliente no encontrado"))</f>
        <v/>
      </c>
      <c r="G75" s="15">
        <f>IF(E75="","",IFERROR(VLOOKUP(E75,'Clientes'!$A$2:$E$1000,3,FALSE),""))</f>
        <v/>
      </c>
      <c r="H75" s="14">
        <f>IF(E75="","",IFERROR(VLOOKUP(E75,'Clientes'!$A$2:$E$1000,4,FALSE),""))</f>
        <v/>
      </c>
      <c r="I75" s="2" t="n"/>
      <c r="J75" s="7" t="n"/>
      <c r="K75" s="8" t="n"/>
      <c r="L75" s="37" t="n"/>
      <c r="M75" s="10" t="n"/>
      <c r="N75" s="40">
        <f>IF(OR(K75="",L75=""),"",K75*L75*(1-M75))</f>
        <v/>
      </c>
      <c r="O75" s="10" t="n"/>
      <c r="P75" s="40">
        <f>IF(OR(N75="",O75=""),"",N75*O75)</f>
        <v/>
      </c>
      <c r="Q75" s="40">
        <f>IF(OR(N75="",P75=""),"",N75+P75)</f>
        <v/>
      </c>
      <c r="R75" s="2" t="n"/>
      <c r="S75" s="10" t="n"/>
      <c r="T75" s="40">
        <f>IF(OR(Q75="",S75=""),"",Q75*S75)</f>
        <v/>
      </c>
      <c r="U75" s="17">
        <f>IF(D75="","",D75-TODAY())</f>
        <v/>
      </c>
      <c r="V75" s="15">
        <f>IF(R75="","",IF(R75="Aceptado","Ganado",IF(R75="Rechazado","Perdido",IF(D75&lt;TODAY(),"Vencido","Pendiente"))))</f>
        <v/>
      </c>
      <c r="W75" s="7" t="n"/>
    </row>
    <row r="76">
      <c r="A76" s="2" t="n"/>
      <c r="B76" s="2" t="n"/>
      <c r="C76" s="35" t="n"/>
      <c r="D76" s="36">
        <f>IF(C76="","",C76+30)</f>
        <v/>
      </c>
      <c r="E76" s="2" t="n"/>
      <c r="F76" s="5">
        <f>IF(E76="","",IFERROR(VLOOKUP(E76,'Clientes'!$A$2:$E$1000,2,FALSE),"Cliente no encontrado"))</f>
        <v/>
      </c>
      <c r="G76" s="6">
        <f>IF(E76="","",IFERROR(VLOOKUP(E76,'Clientes'!$A$2:$E$1000,3,FALSE),""))</f>
        <v/>
      </c>
      <c r="H76" s="5">
        <f>IF(E76="","",IFERROR(VLOOKUP(E76,'Clientes'!$A$2:$E$1000,4,FALSE),""))</f>
        <v/>
      </c>
      <c r="I76" s="2" t="n"/>
      <c r="J76" s="7" t="n"/>
      <c r="K76" s="8" t="n"/>
      <c r="L76" s="37" t="n"/>
      <c r="M76" s="10" t="n"/>
      <c r="N76" s="38">
        <f>IF(OR(K76="",L76=""),"",K76*L76*(1-M76))</f>
        <v/>
      </c>
      <c r="O76" s="10" t="n"/>
      <c r="P76" s="38">
        <f>IF(OR(N76="",O76=""),"",N76*O76)</f>
        <v/>
      </c>
      <c r="Q76" s="38">
        <f>IF(OR(N76="",P76=""),"",N76+P76)</f>
        <v/>
      </c>
      <c r="R76" s="2" t="n"/>
      <c r="S76" s="10" t="n"/>
      <c r="T76" s="38">
        <f>IF(OR(Q76="",S76=""),"",Q76*S76)</f>
        <v/>
      </c>
      <c r="U76" s="12">
        <f>IF(D76="","",D76-TODAY())</f>
        <v/>
      </c>
      <c r="V76" s="6">
        <f>IF(R76="","",IF(R76="Aceptado","Ganado",IF(R76="Rechazado","Perdido",IF(D76&lt;TODAY(),"Vencido","Pendiente"))))</f>
        <v/>
      </c>
      <c r="W76" s="7" t="n"/>
    </row>
    <row r="77">
      <c r="A77" s="2" t="n"/>
      <c r="B77" s="2" t="n"/>
      <c r="C77" s="35" t="n"/>
      <c r="D77" s="39">
        <f>IF(C77="","",C77+30)</f>
        <v/>
      </c>
      <c r="E77" s="2" t="n"/>
      <c r="F77" s="14">
        <f>IF(E77="","",IFERROR(VLOOKUP(E77,'Clientes'!$A$2:$E$1000,2,FALSE),"Cliente no encontrado"))</f>
        <v/>
      </c>
      <c r="G77" s="15">
        <f>IF(E77="","",IFERROR(VLOOKUP(E77,'Clientes'!$A$2:$E$1000,3,FALSE),""))</f>
        <v/>
      </c>
      <c r="H77" s="14">
        <f>IF(E77="","",IFERROR(VLOOKUP(E77,'Clientes'!$A$2:$E$1000,4,FALSE),""))</f>
        <v/>
      </c>
      <c r="I77" s="2" t="n"/>
      <c r="J77" s="7" t="n"/>
      <c r="K77" s="8" t="n"/>
      <c r="L77" s="37" t="n"/>
      <c r="M77" s="10" t="n"/>
      <c r="N77" s="40">
        <f>IF(OR(K77="",L77=""),"",K77*L77*(1-M77))</f>
        <v/>
      </c>
      <c r="O77" s="10" t="n"/>
      <c r="P77" s="40">
        <f>IF(OR(N77="",O77=""),"",N77*O77)</f>
        <v/>
      </c>
      <c r="Q77" s="40">
        <f>IF(OR(N77="",P77=""),"",N77+P77)</f>
        <v/>
      </c>
      <c r="R77" s="2" t="n"/>
      <c r="S77" s="10" t="n"/>
      <c r="T77" s="40">
        <f>IF(OR(Q77="",S77=""),"",Q77*S77)</f>
        <v/>
      </c>
      <c r="U77" s="17">
        <f>IF(D77="","",D77-TODAY())</f>
        <v/>
      </c>
      <c r="V77" s="15">
        <f>IF(R77="","",IF(R77="Aceptado","Ganado",IF(R77="Rechazado","Perdido",IF(D77&lt;TODAY(),"Vencido","Pendiente"))))</f>
        <v/>
      </c>
      <c r="W77" s="7" t="n"/>
    </row>
    <row r="78">
      <c r="A78" s="2" t="n"/>
      <c r="B78" s="2" t="n"/>
      <c r="C78" s="35" t="n"/>
      <c r="D78" s="36">
        <f>IF(C78="","",C78+30)</f>
        <v/>
      </c>
      <c r="E78" s="2" t="n"/>
      <c r="F78" s="5">
        <f>IF(E78="","",IFERROR(VLOOKUP(E78,'Clientes'!$A$2:$E$1000,2,FALSE),"Cliente no encontrado"))</f>
        <v/>
      </c>
      <c r="G78" s="6">
        <f>IF(E78="","",IFERROR(VLOOKUP(E78,'Clientes'!$A$2:$E$1000,3,FALSE),""))</f>
        <v/>
      </c>
      <c r="H78" s="5">
        <f>IF(E78="","",IFERROR(VLOOKUP(E78,'Clientes'!$A$2:$E$1000,4,FALSE),""))</f>
        <v/>
      </c>
      <c r="I78" s="2" t="n"/>
      <c r="J78" s="7" t="n"/>
      <c r="K78" s="8" t="n"/>
      <c r="L78" s="37" t="n"/>
      <c r="M78" s="10" t="n"/>
      <c r="N78" s="38">
        <f>IF(OR(K78="",L78=""),"",K78*L78*(1-M78))</f>
        <v/>
      </c>
      <c r="O78" s="10" t="n"/>
      <c r="P78" s="38">
        <f>IF(OR(N78="",O78=""),"",N78*O78)</f>
        <v/>
      </c>
      <c r="Q78" s="38">
        <f>IF(OR(N78="",P78=""),"",N78+P78)</f>
        <v/>
      </c>
      <c r="R78" s="2" t="n"/>
      <c r="S78" s="10" t="n"/>
      <c r="T78" s="38">
        <f>IF(OR(Q78="",S78=""),"",Q78*S78)</f>
        <v/>
      </c>
      <c r="U78" s="12">
        <f>IF(D78="","",D78-TODAY())</f>
        <v/>
      </c>
      <c r="V78" s="6">
        <f>IF(R78="","",IF(R78="Aceptado","Ganado",IF(R78="Rechazado","Perdido",IF(D78&lt;TODAY(),"Vencido","Pendiente"))))</f>
        <v/>
      </c>
      <c r="W78" s="7" t="n"/>
    </row>
    <row r="79">
      <c r="A79" s="2" t="n"/>
      <c r="B79" s="2" t="n"/>
      <c r="C79" s="35" t="n"/>
      <c r="D79" s="39">
        <f>IF(C79="","",C79+30)</f>
        <v/>
      </c>
      <c r="E79" s="2" t="n"/>
      <c r="F79" s="14">
        <f>IF(E79="","",IFERROR(VLOOKUP(E79,'Clientes'!$A$2:$E$1000,2,FALSE),"Cliente no encontrado"))</f>
        <v/>
      </c>
      <c r="G79" s="15">
        <f>IF(E79="","",IFERROR(VLOOKUP(E79,'Clientes'!$A$2:$E$1000,3,FALSE),""))</f>
        <v/>
      </c>
      <c r="H79" s="14">
        <f>IF(E79="","",IFERROR(VLOOKUP(E79,'Clientes'!$A$2:$E$1000,4,FALSE),""))</f>
        <v/>
      </c>
      <c r="I79" s="2" t="n"/>
      <c r="J79" s="7" t="n"/>
      <c r="K79" s="8" t="n"/>
      <c r="L79" s="37" t="n"/>
      <c r="M79" s="10" t="n"/>
      <c r="N79" s="40">
        <f>IF(OR(K79="",L79=""),"",K79*L79*(1-M79))</f>
        <v/>
      </c>
      <c r="O79" s="10" t="n"/>
      <c r="P79" s="40">
        <f>IF(OR(N79="",O79=""),"",N79*O79)</f>
        <v/>
      </c>
      <c r="Q79" s="40">
        <f>IF(OR(N79="",P79=""),"",N79+P79)</f>
        <v/>
      </c>
      <c r="R79" s="2" t="n"/>
      <c r="S79" s="10" t="n"/>
      <c r="T79" s="40">
        <f>IF(OR(Q79="",S79=""),"",Q79*S79)</f>
        <v/>
      </c>
      <c r="U79" s="17">
        <f>IF(D79="","",D79-TODAY())</f>
        <v/>
      </c>
      <c r="V79" s="15">
        <f>IF(R79="","",IF(R79="Aceptado","Ganado",IF(R79="Rechazado","Perdido",IF(D79&lt;TODAY(),"Vencido","Pendiente"))))</f>
        <v/>
      </c>
      <c r="W79" s="7" t="n"/>
    </row>
    <row r="80">
      <c r="A80" s="2" t="n"/>
      <c r="B80" s="2" t="n"/>
      <c r="C80" s="35" t="n"/>
      <c r="D80" s="36">
        <f>IF(C80="","",C80+30)</f>
        <v/>
      </c>
      <c r="E80" s="2" t="n"/>
      <c r="F80" s="5">
        <f>IF(E80="","",IFERROR(VLOOKUP(E80,'Clientes'!$A$2:$E$1000,2,FALSE),"Cliente no encontrado"))</f>
        <v/>
      </c>
      <c r="G80" s="6">
        <f>IF(E80="","",IFERROR(VLOOKUP(E80,'Clientes'!$A$2:$E$1000,3,FALSE),""))</f>
        <v/>
      </c>
      <c r="H80" s="5">
        <f>IF(E80="","",IFERROR(VLOOKUP(E80,'Clientes'!$A$2:$E$1000,4,FALSE),""))</f>
        <v/>
      </c>
      <c r="I80" s="2" t="n"/>
      <c r="J80" s="7" t="n"/>
      <c r="K80" s="8" t="n"/>
      <c r="L80" s="37" t="n"/>
      <c r="M80" s="10" t="n"/>
      <c r="N80" s="38">
        <f>IF(OR(K80="",L80=""),"",K80*L80*(1-M80))</f>
        <v/>
      </c>
      <c r="O80" s="10" t="n"/>
      <c r="P80" s="38">
        <f>IF(OR(N80="",O80=""),"",N80*O80)</f>
        <v/>
      </c>
      <c r="Q80" s="38">
        <f>IF(OR(N80="",P80=""),"",N80+P80)</f>
        <v/>
      </c>
      <c r="R80" s="2" t="n"/>
      <c r="S80" s="10" t="n"/>
      <c r="T80" s="38">
        <f>IF(OR(Q80="",S80=""),"",Q80*S80)</f>
        <v/>
      </c>
      <c r="U80" s="12">
        <f>IF(D80="","",D80-TODAY())</f>
        <v/>
      </c>
      <c r="V80" s="6">
        <f>IF(R80="","",IF(R80="Aceptado","Ganado",IF(R80="Rechazado","Perdido",IF(D80&lt;TODAY(),"Vencido","Pendiente"))))</f>
        <v/>
      </c>
      <c r="W80" s="7" t="n"/>
    </row>
    <row r="81">
      <c r="A81" s="2" t="n"/>
      <c r="B81" s="2" t="n"/>
      <c r="C81" s="35" t="n"/>
      <c r="D81" s="39">
        <f>IF(C81="","",C81+30)</f>
        <v/>
      </c>
      <c r="E81" s="2" t="n"/>
      <c r="F81" s="14">
        <f>IF(E81="","",IFERROR(VLOOKUP(E81,'Clientes'!$A$2:$E$1000,2,FALSE),"Cliente no encontrado"))</f>
        <v/>
      </c>
      <c r="G81" s="15">
        <f>IF(E81="","",IFERROR(VLOOKUP(E81,'Clientes'!$A$2:$E$1000,3,FALSE),""))</f>
        <v/>
      </c>
      <c r="H81" s="14">
        <f>IF(E81="","",IFERROR(VLOOKUP(E81,'Clientes'!$A$2:$E$1000,4,FALSE),""))</f>
        <v/>
      </c>
      <c r="I81" s="2" t="n"/>
      <c r="J81" s="7" t="n"/>
      <c r="K81" s="8" t="n"/>
      <c r="L81" s="37" t="n"/>
      <c r="M81" s="10" t="n"/>
      <c r="N81" s="40">
        <f>IF(OR(K81="",L81=""),"",K81*L81*(1-M81))</f>
        <v/>
      </c>
      <c r="O81" s="10" t="n"/>
      <c r="P81" s="40">
        <f>IF(OR(N81="",O81=""),"",N81*O81)</f>
        <v/>
      </c>
      <c r="Q81" s="40">
        <f>IF(OR(N81="",P81=""),"",N81+P81)</f>
        <v/>
      </c>
      <c r="R81" s="2" t="n"/>
      <c r="S81" s="10" t="n"/>
      <c r="T81" s="40">
        <f>IF(OR(Q81="",S81=""),"",Q81*S81)</f>
        <v/>
      </c>
      <c r="U81" s="17">
        <f>IF(D81="","",D81-TODAY())</f>
        <v/>
      </c>
      <c r="V81" s="15">
        <f>IF(R81="","",IF(R81="Aceptado","Ganado",IF(R81="Rechazado","Perdido",IF(D81&lt;TODAY(),"Vencido","Pendiente"))))</f>
        <v/>
      </c>
      <c r="W81" s="7" t="n"/>
    </row>
    <row r="82">
      <c r="A82" s="2" t="n"/>
      <c r="B82" s="2" t="n"/>
      <c r="C82" s="35" t="n"/>
      <c r="D82" s="36">
        <f>IF(C82="","",C82+30)</f>
        <v/>
      </c>
      <c r="E82" s="2" t="n"/>
      <c r="F82" s="5">
        <f>IF(E82="","",IFERROR(VLOOKUP(E82,'Clientes'!$A$2:$E$1000,2,FALSE),"Cliente no encontrado"))</f>
        <v/>
      </c>
      <c r="G82" s="6">
        <f>IF(E82="","",IFERROR(VLOOKUP(E82,'Clientes'!$A$2:$E$1000,3,FALSE),""))</f>
        <v/>
      </c>
      <c r="H82" s="5">
        <f>IF(E82="","",IFERROR(VLOOKUP(E82,'Clientes'!$A$2:$E$1000,4,FALSE),""))</f>
        <v/>
      </c>
      <c r="I82" s="2" t="n"/>
      <c r="J82" s="7" t="n"/>
      <c r="K82" s="8" t="n"/>
      <c r="L82" s="37" t="n"/>
      <c r="M82" s="10" t="n"/>
      <c r="N82" s="38">
        <f>IF(OR(K82="",L82=""),"",K82*L82*(1-M82))</f>
        <v/>
      </c>
      <c r="O82" s="10" t="n"/>
      <c r="P82" s="38">
        <f>IF(OR(N82="",O82=""),"",N82*O82)</f>
        <v/>
      </c>
      <c r="Q82" s="38">
        <f>IF(OR(N82="",P82=""),"",N82+P82)</f>
        <v/>
      </c>
      <c r="R82" s="2" t="n"/>
      <c r="S82" s="10" t="n"/>
      <c r="T82" s="38">
        <f>IF(OR(Q82="",S82=""),"",Q82*S82)</f>
        <v/>
      </c>
      <c r="U82" s="12">
        <f>IF(D82="","",D82-TODAY())</f>
        <v/>
      </c>
      <c r="V82" s="6">
        <f>IF(R82="","",IF(R82="Aceptado","Ganado",IF(R82="Rechazado","Perdido",IF(D82&lt;TODAY(),"Vencido","Pendiente"))))</f>
        <v/>
      </c>
      <c r="W82" s="7" t="n"/>
    </row>
    <row r="83">
      <c r="A83" s="2" t="n"/>
      <c r="B83" s="2" t="n"/>
      <c r="C83" s="35" t="n"/>
      <c r="D83" s="39">
        <f>IF(C83="","",C83+30)</f>
        <v/>
      </c>
      <c r="E83" s="2" t="n"/>
      <c r="F83" s="14">
        <f>IF(E83="","",IFERROR(VLOOKUP(E83,'Clientes'!$A$2:$E$1000,2,FALSE),"Cliente no encontrado"))</f>
        <v/>
      </c>
      <c r="G83" s="15">
        <f>IF(E83="","",IFERROR(VLOOKUP(E83,'Clientes'!$A$2:$E$1000,3,FALSE),""))</f>
        <v/>
      </c>
      <c r="H83" s="14">
        <f>IF(E83="","",IFERROR(VLOOKUP(E83,'Clientes'!$A$2:$E$1000,4,FALSE),""))</f>
        <v/>
      </c>
      <c r="I83" s="2" t="n"/>
      <c r="J83" s="7" t="n"/>
      <c r="K83" s="8" t="n"/>
      <c r="L83" s="37" t="n"/>
      <c r="M83" s="10" t="n"/>
      <c r="N83" s="40">
        <f>IF(OR(K83="",L83=""),"",K83*L83*(1-M83))</f>
        <v/>
      </c>
      <c r="O83" s="10" t="n"/>
      <c r="P83" s="40">
        <f>IF(OR(N83="",O83=""),"",N83*O83)</f>
        <v/>
      </c>
      <c r="Q83" s="40">
        <f>IF(OR(N83="",P83=""),"",N83+P83)</f>
        <v/>
      </c>
      <c r="R83" s="2" t="n"/>
      <c r="S83" s="10" t="n"/>
      <c r="T83" s="40">
        <f>IF(OR(Q83="",S83=""),"",Q83*S83)</f>
        <v/>
      </c>
      <c r="U83" s="17">
        <f>IF(D83="","",D83-TODAY())</f>
        <v/>
      </c>
      <c r="V83" s="15">
        <f>IF(R83="","",IF(R83="Aceptado","Ganado",IF(R83="Rechazado","Perdido",IF(D83&lt;TODAY(),"Vencido","Pendiente"))))</f>
        <v/>
      </c>
      <c r="W83" s="7" t="n"/>
    </row>
    <row r="84">
      <c r="A84" s="2" t="n"/>
      <c r="B84" s="2" t="n"/>
      <c r="C84" s="35" t="n"/>
      <c r="D84" s="36">
        <f>IF(C84="","",C84+30)</f>
        <v/>
      </c>
      <c r="E84" s="2" t="n"/>
      <c r="F84" s="5">
        <f>IF(E84="","",IFERROR(VLOOKUP(E84,'Clientes'!$A$2:$E$1000,2,FALSE),"Cliente no encontrado"))</f>
        <v/>
      </c>
      <c r="G84" s="6">
        <f>IF(E84="","",IFERROR(VLOOKUP(E84,'Clientes'!$A$2:$E$1000,3,FALSE),""))</f>
        <v/>
      </c>
      <c r="H84" s="5">
        <f>IF(E84="","",IFERROR(VLOOKUP(E84,'Clientes'!$A$2:$E$1000,4,FALSE),""))</f>
        <v/>
      </c>
      <c r="I84" s="2" t="n"/>
      <c r="J84" s="7" t="n"/>
      <c r="K84" s="8" t="n"/>
      <c r="L84" s="37" t="n"/>
      <c r="M84" s="10" t="n"/>
      <c r="N84" s="38">
        <f>IF(OR(K84="",L84=""),"",K84*L84*(1-M84))</f>
        <v/>
      </c>
      <c r="O84" s="10" t="n"/>
      <c r="P84" s="38">
        <f>IF(OR(N84="",O84=""),"",N84*O84)</f>
        <v/>
      </c>
      <c r="Q84" s="38">
        <f>IF(OR(N84="",P84=""),"",N84+P84)</f>
        <v/>
      </c>
      <c r="R84" s="2" t="n"/>
      <c r="S84" s="10" t="n"/>
      <c r="T84" s="38">
        <f>IF(OR(Q84="",S84=""),"",Q84*S84)</f>
        <v/>
      </c>
      <c r="U84" s="12">
        <f>IF(D84="","",D84-TODAY())</f>
        <v/>
      </c>
      <c r="V84" s="6">
        <f>IF(R84="","",IF(R84="Aceptado","Ganado",IF(R84="Rechazado","Perdido",IF(D84&lt;TODAY(),"Vencido","Pendiente"))))</f>
        <v/>
      </c>
      <c r="W84" s="7" t="n"/>
    </row>
    <row r="85">
      <c r="A85" s="2" t="n"/>
      <c r="B85" s="2" t="n"/>
      <c r="C85" s="35" t="n"/>
      <c r="D85" s="39">
        <f>IF(C85="","",C85+30)</f>
        <v/>
      </c>
      <c r="E85" s="2" t="n"/>
      <c r="F85" s="14">
        <f>IF(E85="","",IFERROR(VLOOKUP(E85,'Clientes'!$A$2:$E$1000,2,FALSE),"Cliente no encontrado"))</f>
        <v/>
      </c>
      <c r="G85" s="15">
        <f>IF(E85="","",IFERROR(VLOOKUP(E85,'Clientes'!$A$2:$E$1000,3,FALSE),""))</f>
        <v/>
      </c>
      <c r="H85" s="14">
        <f>IF(E85="","",IFERROR(VLOOKUP(E85,'Clientes'!$A$2:$E$1000,4,FALSE),""))</f>
        <v/>
      </c>
      <c r="I85" s="2" t="n"/>
      <c r="J85" s="7" t="n"/>
      <c r="K85" s="8" t="n"/>
      <c r="L85" s="37" t="n"/>
      <c r="M85" s="10" t="n"/>
      <c r="N85" s="40">
        <f>IF(OR(K85="",L85=""),"",K85*L85*(1-M85))</f>
        <v/>
      </c>
      <c r="O85" s="10" t="n"/>
      <c r="P85" s="40">
        <f>IF(OR(N85="",O85=""),"",N85*O85)</f>
        <v/>
      </c>
      <c r="Q85" s="40">
        <f>IF(OR(N85="",P85=""),"",N85+P85)</f>
        <v/>
      </c>
      <c r="R85" s="2" t="n"/>
      <c r="S85" s="10" t="n"/>
      <c r="T85" s="40">
        <f>IF(OR(Q85="",S85=""),"",Q85*S85)</f>
        <v/>
      </c>
      <c r="U85" s="17">
        <f>IF(D85="","",D85-TODAY())</f>
        <v/>
      </c>
      <c r="V85" s="15">
        <f>IF(R85="","",IF(R85="Aceptado","Ganado",IF(R85="Rechazado","Perdido",IF(D85&lt;TODAY(),"Vencido","Pendiente"))))</f>
        <v/>
      </c>
      <c r="W85" s="7" t="n"/>
    </row>
    <row r="86">
      <c r="A86" s="2" t="n"/>
      <c r="B86" s="2" t="n"/>
      <c r="C86" s="35" t="n"/>
      <c r="D86" s="36">
        <f>IF(C86="","",C86+30)</f>
        <v/>
      </c>
      <c r="E86" s="2" t="n"/>
      <c r="F86" s="5">
        <f>IF(E86="","",IFERROR(VLOOKUP(E86,'Clientes'!$A$2:$E$1000,2,FALSE),"Cliente no encontrado"))</f>
        <v/>
      </c>
      <c r="G86" s="6">
        <f>IF(E86="","",IFERROR(VLOOKUP(E86,'Clientes'!$A$2:$E$1000,3,FALSE),""))</f>
        <v/>
      </c>
      <c r="H86" s="5">
        <f>IF(E86="","",IFERROR(VLOOKUP(E86,'Clientes'!$A$2:$E$1000,4,FALSE),""))</f>
        <v/>
      </c>
      <c r="I86" s="2" t="n"/>
      <c r="J86" s="7" t="n"/>
      <c r="K86" s="8" t="n"/>
      <c r="L86" s="37" t="n"/>
      <c r="M86" s="10" t="n"/>
      <c r="N86" s="38">
        <f>IF(OR(K86="",L86=""),"",K86*L86*(1-M86))</f>
        <v/>
      </c>
      <c r="O86" s="10" t="n"/>
      <c r="P86" s="38">
        <f>IF(OR(N86="",O86=""),"",N86*O86)</f>
        <v/>
      </c>
      <c r="Q86" s="38">
        <f>IF(OR(N86="",P86=""),"",N86+P86)</f>
        <v/>
      </c>
      <c r="R86" s="2" t="n"/>
      <c r="S86" s="10" t="n"/>
      <c r="T86" s="38">
        <f>IF(OR(Q86="",S86=""),"",Q86*S86)</f>
        <v/>
      </c>
      <c r="U86" s="12">
        <f>IF(D86="","",D86-TODAY())</f>
        <v/>
      </c>
      <c r="V86" s="6">
        <f>IF(R86="","",IF(R86="Aceptado","Ganado",IF(R86="Rechazado","Perdido",IF(D86&lt;TODAY(),"Vencido","Pendiente"))))</f>
        <v/>
      </c>
      <c r="W86" s="7" t="n"/>
    </row>
    <row r="87">
      <c r="A87" s="2" t="n"/>
      <c r="B87" s="2" t="n"/>
      <c r="C87" s="35" t="n"/>
      <c r="D87" s="39">
        <f>IF(C87="","",C87+30)</f>
        <v/>
      </c>
      <c r="E87" s="2" t="n"/>
      <c r="F87" s="14">
        <f>IF(E87="","",IFERROR(VLOOKUP(E87,'Clientes'!$A$2:$E$1000,2,FALSE),"Cliente no encontrado"))</f>
        <v/>
      </c>
      <c r="G87" s="15">
        <f>IF(E87="","",IFERROR(VLOOKUP(E87,'Clientes'!$A$2:$E$1000,3,FALSE),""))</f>
        <v/>
      </c>
      <c r="H87" s="14">
        <f>IF(E87="","",IFERROR(VLOOKUP(E87,'Clientes'!$A$2:$E$1000,4,FALSE),""))</f>
        <v/>
      </c>
      <c r="I87" s="2" t="n"/>
      <c r="J87" s="7" t="n"/>
      <c r="K87" s="8" t="n"/>
      <c r="L87" s="37" t="n"/>
      <c r="M87" s="10" t="n"/>
      <c r="N87" s="40">
        <f>IF(OR(K87="",L87=""),"",K87*L87*(1-M87))</f>
        <v/>
      </c>
      <c r="O87" s="10" t="n"/>
      <c r="P87" s="40">
        <f>IF(OR(N87="",O87=""),"",N87*O87)</f>
        <v/>
      </c>
      <c r="Q87" s="40">
        <f>IF(OR(N87="",P87=""),"",N87+P87)</f>
        <v/>
      </c>
      <c r="R87" s="2" t="n"/>
      <c r="S87" s="10" t="n"/>
      <c r="T87" s="40">
        <f>IF(OR(Q87="",S87=""),"",Q87*S87)</f>
        <v/>
      </c>
      <c r="U87" s="17">
        <f>IF(D87="","",D87-TODAY())</f>
        <v/>
      </c>
      <c r="V87" s="15">
        <f>IF(R87="","",IF(R87="Aceptado","Ganado",IF(R87="Rechazado","Perdido",IF(D87&lt;TODAY(),"Vencido","Pendiente"))))</f>
        <v/>
      </c>
      <c r="W87" s="7" t="n"/>
    </row>
    <row r="88">
      <c r="A88" s="2" t="n"/>
      <c r="B88" s="2" t="n"/>
      <c r="C88" s="35" t="n"/>
      <c r="D88" s="36">
        <f>IF(C88="","",C88+30)</f>
        <v/>
      </c>
      <c r="E88" s="2" t="n"/>
      <c r="F88" s="5">
        <f>IF(E88="","",IFERROR(VLOOKUP(E88,'Clientes'!$A$2:$E$1000,2,FALSE),"Cliente no encontrado"))</f>
        <v/>
      </c>
      <c r="G88" s="6">
        <f>IF(E88="","",IFERROR(VLOOKUP(E88,'Clientes'!$A$2:$E$1000,3,FALSE),""))</f>
        <v/>
      </c>
      <c r="H88" s="5">
        <f>IF(E88="","",IFERROR(VLOOKUP(E88,'Clientes'!$A$2:$E$1000,4,FALSE),""))</f>
        <v/>
      </c>
      <c r="I88" s="2" t="n"/>
      <c r="J88" s="7" t="n"/>
      <c r="K88" s="8" t="n"/>
      <c r="L88" s="37" t="n"/>
      <c r="M88" s="10" t="n"/>
      <c r="N88" s="38">
        <f>IF(OR(K88="",L88=""),"",K88*L88*(1-M88))</f>
        <v/>
      </c>
      <c r="O88" s="10" t="n"/>
      <c r="P88" s="38">
        <f>IF(OR(N88="",O88=""),"",N88*O88)</f>
        <v/>
      </c>
      <c r="Q88" s="38">
        <f>IF(OR(N88="",P88=""),"",N88+P88)</f>
        <v/>
      </c>
      <c r="R88" s="2" t="n"/>
      <c r="S88" s="10" t="n"/>
      <c r="T88" s="38">
        <f>IF(OR(Q88="",S88=""),"",Q88*S88)</f>
        <v/>
      </c>
      <c r="U88" s="12">
        <f>IF(D88="","",D88-TODAY())</f>
        <v/>
      </c>
      <c r="V88" s="6">
        <f>IF(R88="","",IF(R88="Aceptado","Ganado",IF(R88="Rechazado","Perdido",IF(D88&lt;TODAY(),"Vencido","Pendiente"))))</f>
        <v/>
      </c>
      <c r="W88" s="7" t="n"/>
    </row>
    <row r="89">
      <c r="A89" s="2" t="n"/>
      <c r="B89" s="2" t="n"/>
      <c r="C89" s="35" t="n"/>
      <c r="D89" s="39">
        <f>IF(C89="","",C89+30)</f>
        <v/>
      </c>
      <c r="E89" s="2" t="n"/>
      <c r="F89" s="14">
        <f>IF(E89="","",IFERROR(VLOOKUP(E89,'Clientes'!$A$2:$E$1000,2,FALSE),"Cliente no encontrado"))</f>
        <v/>
      </c>
      <c r="G89" s="15">
        <f>IF(E89="","",IFERROR(VLOOKUP(E89,'Clientes'!$A$2:$E$1000,3,FALSE),""))</f>
        <v/>
      </c>
      <c r="H89" s="14">
        <f>IF(E89="","",IFERROR(VLOOKUP(E89,'Clientes'!$A$2:$E$1000,4,FALSE),""))</f>
        <v/>
      </c>
      <c r="I89" s="2" t="n"/>
      <c r="J89" s="7" t="n"/>
      <c r="K89" s="8" t="n"/>
      <c r="L89" s="37" t="n"/>
      <c r="M89" s="10" t="n"/>
      <c r="N89" s="40">
        <f>IF(OR(K89="",L89=""),"",K89*L89*(1-M89))</f>
        <v/>
      </c>
      <c r="O89" s="10" t="n"/>
      <c r="P89" s="40">
        <f>IF(OR(N89="",O89=""),"",N89*O89)</f>
        <v/>
      </c>
      <c r="Q89" s="40">
        <f>IF(OR(N89="",P89=""),"",N89+P89)</f>
        <v/>
      </c>
      <c r="R89" s="2" t="n"/>
      <c r="S89" s="10" t="n"/>
      <c r="T89" s="40">
        <f>IF(OR(Q89="",S89=""),"",Q89*S89)</f>
        <v/>
      </c>
      <c r="U89" s="17">
        <f>IF(D89="","",D89-TODAY())</f>
        <v/>
      </c>
      <c r="V89" s="15">
        <f>IF(R89="","",IF(R89="Aceptado","Ganado",IF(R89="Rechazado","Perdido",IF(D89&lt;TODAY(),"Vencido","Pendiente"))))</f>
        <v/>
      </c>
      <c r="W89" s="7" t="n"/>
    </row>
    <row r="90">
      <c r="A90" s="2" t="n"/>
      <c r="B90" s="2" t="n"/>
      <c r="C90" s="35" t="n"/>
      <c r="D90" s="36">
        <f>IF(C90="","",C90+30)</f>
        <v/>
      </c>
      <c r="E90" s="2" t="n"/>
      <c r="F90" s="5">
        <f>IF(E90="","",IFERROR(VLOOKUP(E90,'Clientes'!$A$2:$E$1000,2,FALSE),"Cliente no encontrado"))</f>
        <v/>
      </c>
      <c r="G90" s="6">
        <f>IF(E90="","",IFERROR(VLOOKUP(E90,'Clientes'!$A$2:$E$1000,3,FALSE),""))</f>
        <v/>
      </c>
      <c r="H90" s="5">
        <f>IF(E90="","",IFERROR(VLOOKUP(E90,'Clientes'!$A$2:$E$1000,4,FALSE),""))</f>
        <v/>
      </c>
      <c r="I90" s="2" t="n"/>
      <c r="J90" s="7" t="n"/>
      <c r="K90" s="8" t="n"/>
      <c r="L90" s="37" t="n"/>
      <c r="M90" s="10" t="n"/>
      <c r="N90" s="38">
        <f>IF(OR(K90="",L90=""),"",K90*L90*(1-M90))</f>
        <v/>
      </c>
      <c r="O90" s="10" t="n"/>
      <c r="P90" s="38">
        <f>IF(OR(N90="",O90=""),"",N90*O90)</f>
        <v/>
      </c>
      <c r="Q90" s="38">
        <f>IF(OR(N90="",P90=""),"",N90+P90)</f>
        <v/>
      </c>
      <c r="R90" s="2" t="n"/>
      <c r="S90" s="10" t="n"/>
      <c r="T90" s="38">
        <f>IF(OR(Q90="",S90=""),"",Q90*S90)</f>
        <v/>
      </c>
      <c r="U90" s="12">
        <f>IF(D90="","",D90-TODAY())</f>
        <v/>
      </c>
      <c r="V90" s="6">
        <f>IF(R90="","",IF(R90="Aceptado","Ganado",IF(R90="Rechazado","Perdido",IF(D90&lt;TODAY(),"Vencido","Pendiente"))))</f>
        <v/>
      </c>
      <c r="W90" s="7" t="n"/>
    </row>
    <row r="91">
      <c r="A91" s="2" t="n"/>
      <c r="B91" s="2" t="n"/>
      <c r="C91" s="35" t="n"/>
      <c r="D91" s="39">
        <f>IF(C91="","",C91+30)</f>
        <v/>
      </c>
      <c r="E91" s="2" t="n"/>
      <c r="F91" s="14">
        <f>IF(E91="","",IFERROR(VLOOKUP(E91,'Clientes'!$A$2:$E$1000,2,FALSE),"Cliente no encontrado"))</f>
        <v/>
      </c>
      <c r="G91" s="15">
        <f>IF(E91="","",IFERROR(VLOOKUP(E91,'Clientes'!$A$2:$E$1000,3,FALSE),""))</f>
        <v/>
      </c>
      <c r="H91" s="14">
        <f>IF(E91="","",IFERROR(VLOOKUP(E91,'Clientes'!$A$2:$E$1000,4,FALSE),""))</f>
        <v/>
      </c>
      <c r="I91" s="2" t="n"/>
      <c r="J91" s="7" t="n"/>
      <c r="K91" s="8" t="n"/>
      <c r="L91" s="37" t="n"/>
      <c r="M91" s="10" t="n"/>
      <c r="N91" s="40">
        <f>IF(OR(K91="",L91=""),"",K91*L91*(1-M91))</f>
        <v/>
      </c>
      <c r="O91" s="10" t="n"/>
      <c r="P91" s="40">
        <f>IF(OR(N91="",O91=""),"",N91*O91)</f>
        <v/>
      </c>
      <c r="Q91" s="40">
        <f>IF(OR(N91="",P91=""),"",N91+P91)</f>
        <v/>
      </c>
      <c r="R91" s="2" t="n"/>
      <c r="S91" s="10" t="n"/>
      <c r="T91" s="40">
        <f>IF(OR(Q91="",S91=""),"",Q91*S91)</f>
        <v/>
      </c>
      <c r="U91" s="17">
        <f>IF(D91="","",D91-TODAY())</f>
        <v/>
      </c>
      <c r="V91" s="15">
        <f>IF(R91="","",IF(R91="Aceptado","Ganado",IF(R91="Rechazado","Perdido",IF(D91&lt;TODAY(),"Vencido","Pendiente"))))</f>
        <v/>
      </c>
      <c r="W91" s="7" t="n"/>
    </row>
    <row r="92">
      <c r="A92" s="2" t="n"/>
      <c r="B92" s="2" t="n"/>
      <c r="C92" s="35" t="n"/>
      <c r="D92" s="36">
        <f>IF(C92="","",C92+30)</f>
        <v/>
      </c>
      <c r="E92" s="2" t="n"/>
      <c r="F92" s="5">
        <f>IF(E92="","",IFERROR(VLOOKUP(E92,'Clientes'!$A$2:$E$1000,2,FALSE),"Cliente no encontrado"))</f>
        <v/>
      </c>
      <c r="G92" s="6">
        <f>IF(E92="","",IFERROR(VLOOKUP(E92,'Clientes'!$A$2:$E$1000,3,FALSE),""))</f>
        <v/>
      </c>
      <c r="H92" s="5">
        <f>IF(E92="","",IFERROR(VLOOKUP(E92,'Clientes'!$A$2:$E$1000,4,FALSE),""))</f>
        <v/>
      </c>
      <c r="I92" s="2" t="n"/>
      <c r="J92" s="7" t="n"/>
      <c r="K92" s="8" t="n"/>
      <c r="L92" s="37" t="n"/>
      <c r="M92" s="10" t="n"/>
      <c r="N92" s="38">
        <f>IF(OR(K92="",L92=""),"",K92*L92*(1-M92))</f>
        <v/>
      </c>
      <c r="O92" s="10" t="n"/>
      <c r="P92" s="38">
        <f>IF(OR(N92="",O92=""),"",N92*O92)</f>
        <v/>
      </c>
      <c r="Q92" s="38">
        <f>IF(OR(N92="",P92=""),"",N92+P92)</f>
        <v/>
      </c>
      <c r="R92" s="2" t="n"/>
      <c r="S92" s="10" t="n"/>
      <c r="T92" s="38">
        <f>IF(OR(Q92="",S92=""),"",Q92*S92)</f>
        <v/>
      </c>
      <c r="U92" s="12">
        <f>IF(D92="","",D92-TODAY())</f>
        <v/>
      </c>
      <c r="V92" s="6">
        <f>IF(R92="","",IF(R92="Aceptado","Ganado",IF(R92="Rechazado","Perdido",IF(D92&lt;TODAY(),"Vencido","Pendiente"))))</f>
        <v/>
      </c>
      <c r="W92" s="7" t="n"/>
    </row>
    <row r="93">
      <c r="A93" s="2" t="n"/>
      <c r="B93" s="2" t="n"/>
      <c r="C93" s="35" t="n"/>
      <c r="D93" s="39">
        <f>IF(C93="","",C93+30)</f>
        <v/>
      </c>
      <c r="E93" s="2" t="n"/>
      <c r="F93" s="14">
        <f>IF(E93="","",IFERROR(VLOOKUP(E93,'Clientes'!$A$2:$E$1000,2,FALSE),"Cliente no encontrado"))</f>
        <v/>
      </c>
      <c r="G93" s="15">
        <f>IF(E93="","",IFERROR(VLOOKUP(E93,'Clientes'!$A$2:$E$1000,3,FALSE),""))</f>
        <v/>
      </c>
      <c r="H93" s="14">
        <f>IF(E93="","",IFERROR(VLOOKUP(E93,'Clientes'!$A$2:$E$1000,4,FALSE),""))</f>
        <v/>
      </c>
      <c r="I93" s="2" t="n"/>
      <c r="J93" s="7" t="n"/>
      <c r="K93" s="8" t="n"/>
      <c r="L93" s="37" t="n"/>
      <c r="M93" s="10" t="n"/>
      <c r="N93" s="40">
        <f>IF(OR(K93="",L93=""),"",K93*L93*(1-M93))</f>
        <v/>
      </c>
      <c r="O93" s="10" t="n"/>
      <c r="P93" s="40">
        <f>IF(OR(N93="",O93=""),"",N93*O93)</f>
        <v/>
      </c>
      <c r="Q93" s="40">
        <f>IF(OR(N93="",P93=""),"",N93+P93)</f>
        <v/>
      </c>
      <c r="R93" s="2" t="n"/>
      <c r="S93" s="10" t="n"/>
      <c r="T93" s="40">
        <f>IF(OR(Q93="",S93=""),"",Q93*S93)</f>
        <v/>
      </c>
      <c r="U93" s="17">
        <f>IF(D93="","",D93-TODAY())</f>
        <v/>
      </c>
      <c r="V93" s="15">
        <f>IF(R93="","",IF(R93="Aceptado","Ganado",IF(R93="Rechazado","Perdido",IF(D93&lt;TODAY(),"Vencido","Pendiente"))))</f>
        <v/>
      </c>
      <c r="W93" s="7" t="n"/>
    </row>
    <row r="94">
      <c r="A94" s="2" t="n"/>
      <c r="B94" s="2" t="n"/>
      <c r="C94" s="35" t="n"/>
      <c r="D94" s="36">
        <f>IF(C94="","",C94+30)</f>
        <v/>
      </c>
      <c r="E94" s="2" t="n"/>
      <c r="F94" s="5">
        <f>IF(E94="","",IFERROR(VLOOKUP(E94,'Clientes'!$A$2:$E$1000,2,FALSE),"Cliente no encontrado"))</f>
        <v/>
      </c>
      <c r="G94" s="6">
        <f>IF(E94="","",IFERROR(VLOOKUP(E94,'Clientes'!$A$2:$E$1000,3,FALSE),""))</f>
        <v/>
      </c>
      <c r="H94" s="5">
        <f>IF(E94="","",IFERROR(VLOOKUP(E94,'Clientes'!$A$2:$E$1000,4,FALSE),""))</f>
        <v/>
      </c>
      <c r="I94" s="2" t="n"/>
      <c r="J94" s="7" t="n"/>
      <c r="K94" s="8" t="n"/>
      <c r="L94" s="37" t="n"/>
      <c r="M94" s="10" t="n"/>
      <c r="N94" s="38">
        <f>IF(OR(K94="",L94=""),"",K94*L94*(1-M94))</f>
        <v/>
      </c>
      <c r="O94" s="10" t="n"/>
      <c r="P94" s="38">
        <f>IF(OR(N94="",O94=""),"",N94*O94)</f>
        <v/>
      </c>
      <c r="Q94" s="38">
        <f>IF(OR(N94="",P94=""),"",N94+P94)</f>
        <v/>
      </c>
      <c r="R94" s="2" t="n"/>
      <c r="S94" s="10" t="n"/>
      <c r="T94" s="38">
        <f>IF(OR(Q94="",S94=""),"",Q94*S94)</f>
        <v/>
      </c>
      <c r="U94" s="12">
        <f>IF(D94="","",D94-TODAY())</f>
        <v/>
      </c>
      <c r="V94" s="6">
        <f>IF(R94="","",IF(R94="Aceptado","Ganado",IF(R94="Rechazado","Perdido",IF(D94&lt;TODAY(),"Vencido","Pendiente"))))</f>
        <v/>
      </c>
      <c r="W94" s="7" t="n"/>
    </row>
    <row r="95">
      <c r="A95" s="2" t="n"/>
      <c r="B95" s="2" t="n"/>
      <c r="C95" s="35" t="n"/>
      <c r="D95" s="39">
        <f>IF(C95="","",C95+30)</f>
        <v/>
      </c>
      <c r="E95" s="2" t="n"/>
      <c r="F95" s="14">
        <f>IF(E95="","",IFERROR(VLOOKUP(E95,'Clientes'!$A$2:$E$1000,2,FALSE),"Cliente no encontrado"))</f>
        <v/>
      </c>
      <c r="G95" s="15">
        <f>IF(E95="","",IFERROR(VLOOKUP(E95,'Clientes'!$A$2:$E$1000,3,FALSE),""))</f>
        <v/>
      </c>
      <c r="H95" s="14">
        <f>IF(E95="","",IFERROR(VLOOKUP(E95,'Clientes'!$A$2:$E$1000,4,FALSE),""))</f>
        <v/>
      </c>
      <c r="I95" s="2" t="n"/>
      <c r="J95" s="7" t="n"/>
      <c r="K95" s="8" t="n"/>
      <c r="L95" s="37" t="n"/>
      <c r="M95" s="10" t="n"/>
      <c r="N95" s="40">
        <f>IF(OR(K95="",L95=""),"",K95*L95*(1-M95))</f>
        <v/>
      </c>
      <c r="O95" s="10" t="n"/>
      <c r="P95" s="40">
        <f>IF(OR(N95="",O95=""),"",N95*O95)</f>
        <v/>
      </c>
      <c r="Q95" s="40">
        <f>IF(OR(N95="",P95=""),"",N95+P95)</f>
        <v/>
      </c>
      <c r="R95" s="2" t="n"/>
      <c r="S95" s="10" t="n"/>
      <c r="T95" s="40">
        <f>IF(OR(Q95="",S95=""),"",Q95*S95)</f>
        <v/>
      </c>
      <c r="U95" s="17">
        <f>IF(D95="","",D95-TODAY())</f>
        <v/>
      </c>
      <c r="V95" s="15">
        <f>IF(R95="","",IF(R95="Aceptado","Ganado",IF(R95="Rechazado","Perdido",IF(D95&lt;TODAY(),"Vencido","Pendiente"))))</f>
        <v/>
      </c>
      <c r="W95" s="7" t="n"/>
    </row>
    <row r="96">
      <c r="A96" s="2" t="n"/>
      <c r="B96" s="2" t="n"/>
      <c r="C96" s="35" t="n"/>
      <c r="D96" s="36">
        <f>IF(C96="","",C96+30)</f>
        <v/>
      </c>
      <c r="E96" s="2" t="n"/>
      <c r="F96" s="5">
        <f>IF(E96="","",IFERROR(VLOOKUP(E96,'Clientes'!$A$2:$E$1000,2,FALSE),"Cliente no encontrado"))</f>
        <v/>
      </c>
      <c r="G96" s="6">
        <f>IF(E96="","",IFERROR(VLOOKUP(E96,'Clientes'!$A$2:$E$1000,3,FALSE),""))</f>
        <v/>
      </c>
      <c r="H96" s="5">
        <f>IF(E96="","",IFERROR(VLOOKUP(E96,'Clientes'!$A$2:$E$1000,4,FALSE),""))</f>
        <v/>
      </c>
      <c r="I96" s="2" t="n"/>
      <c r="J96" s="7" t="n"/>
      <c r="K96" s="8" t="n"/>
      <c r="L96" s="37" t="n"/>
      <c r="M96" s="10" t="n"/>
      <c r="N96" s="38">
        <f>IF(OR(K96="",L96=""),"",K96*L96*(1-M96))</f>
        <v/>
      </c>
      <c r="O96" s="10" t="n"/>
      <c r="P96" s="38">
        <f>IF(OR(N96="",O96=""),"",N96*O96)</f>
        <v/>
      </c>
      <c r="Q96" s="38">
        <f>IF(OR(N96="",P96=""),"",N96+P96)</f>
        <v/>
      </c>
      <c r="R96" s="2" t="n"/>
      <c r="S96" s="10" t="n"/>
      <c r="T96" s="38">
        <f>IF(OR(Q96="",S96=""),"",Q96*S96)</f>
        <v/>
      </c>
      <c r="U96" s="12">
        <f>IF(D96="","",D96-TODAY())</f>
        <v/>
      </c>
      <c r="V96" s="6">
        <f>IF(R96="","",IF(R96="Aceptado","Ganado",IF(R96="Rechazado","Perdido",IF(D96&lt;TODAY(),"Vencido","Pendiente"))))</f>
        <v/>
      </c>
      <c r="W96" s="7" t="n"/>
    </row>
    <row r="97">
      <c r="A97" s="2" t="n"/>
      <c r="B97" s="2" t="n"/>
      <c r="C97" s="35" t="n"/>
      <c r="D97" s="39">
        <f>IF(C97="","",C97+30)</f>
        <v/>
      </c>
      <c r="E97" s="2" t="n"/>
      <c r="F97" s="14">
        <f>IF(E97="","",IFERROR(VLOOKUP(E97,'Clientes'!$A$2:$E$1000,2,FALSE),"Cliente no encontrado"))</f>
        <v/>
      </c>
      <c r="G97" s="15">
        <f>IF(E97="","",IFERROR(VLOOKUP(E97,'Clientes'!$A$2:$E$1000,3,FALSE),""))</f>
        <v/>
      </c>
      <c r="H97" s="14">
        <f>IF(E97="","",IFERROR(VLOOKUP(E97,'Clientes'!$A$2:$E$1000,4,FALSE),""))</f>
        <v/>
      </c>
      <c r="I97" s="2" t="n"/>
      <c r="J97" s="7" t="n"/>
      <c r="K97" s="8" t="n"/>
      <c r="L97" s="37" t="n"/>
      <c r="M97" s="10" t="n"/>
      <c r="N97" s="40">
        <f>IF(OR(K97="",L97=""),"",K97*L97*(1-M97))</f>
        <v/>
      </c>
      <c r="O97" s="10" t="n"/>
      <c r="P97" s="40">
        <f>IF(OR(N97="",O97=""),"",N97*O97)</f>
        <v/>
      </c>
      <c r="Q97" s="40">
        <f>IF(OR(N97="",P97=""),"",N97+P97)</f>
        <v/>
      </c>
      <c r="R97" s="2" t="n"/>
      <c r="S97" s="10" t="n"/>
      <c r="T97" s="40">
        <f>IF(OR(Q97="",S97=""),"",Q97*S97)</f>
        <v/>
      </c>
      <c r="U97" s="17">
        <f>IF(D97="","",D97-TODAY())</f>
        <v/>
      </c>
      <c r="V97" s="15">
        <f>IF(R97="","",IF(R97="Aceptado","Ganado",IF(R97="Rechazado","Perdido",IF(D97&lt;TODAY(),"Vencido","Pendiente"))))</f>
        <v/>
      </c>
      <c r="W97" s="7" t="n"/>
    </row>
    <row r="98">
      <c r="A98" s="2" t="n"/>
      <c r="B98" s="2" t="n"/>
      <c r="C98" s="35" t="n"/>
      <c r="D98" s="36">
        <f>IF(C98="","",C98+30)</f>
        <v/>
      </c>
      <c r="E98" s="2" t="n"/>
      <c r="F98" s="5">
        <f>IF(E98="","",IFERROR(VLOOKUP(E98,'Clientes'!$A$2:$E$1000,2,FALSE),"Cliente no encontrado"))</f>
        <v/>
      </c>
      <c r="G98" s="6">
        <f>IF(E98="","",IFERROR(VLOOKUP(E98,'Clientes'!$A$2:$E$1000,3,FALSE),""))</f>
        <v/>
      </c>
      <c r="H98" s="5">
        <f>IF(E98="","",IFERROR(VLOOKUP(E98,'Clientes'!$A$2:$E$1000,4,FALSE),""))</f>
        <v/>
      </c>
      <c r="I98" s="2" t="n"/>
      <c r="J98" s="7" t="n"/>
      <c r="K98" s="8" t="n"/>
      <c r="L98" s="37" t="n"/>
      <c r="M98" s="10" t="n"/>
      <c r="N98" s="38">
        <f>IF(OR(K98="",L98=""),"",K98*L98*(1-M98))</f>
        <v/>
      </c>
      <c r="O98" s="10" t="n"/>
      <c r="P98" s="38">
        <f>IF(OR(N98="",O98=""),"",N98*O98)</f>
        <v/>
      </c>
      <c r="Q98" s="38">
        <f>IF(OR(N98="",P98=""),"",N98+P98)</f>
        <v/>
      </c>
      <c r="R98" s="2" t="n"/>
      <c r="S98" s="10" t="n"/>
      <c r="T98" s="38">
        <f>IF(OR(Q98="",S98=""),"",Q98*S98)</f>
        <v/>
      </c>
      <c r="U98" s="12">
        <f>IF(D98="","",D98-TODAY())</f>
        <v/>
      </c>
      <c r="V98" s="6">
        <f>IF(R98="","",IF(R98="Aceptado","Ganado",IF(R98="Rechazado","Perdido",IF(D98&lt;TODAY(),"Vencido","Pendiente"))))</f>
        <v/>
      </c>
      <c r="W98" s="7" t="n"/>
    </row>
    <row r="99">
      <c r="A99" s="2" t="n"/>
      <c r="B99" s="2" t="n"/>
      <c r="C99" s="35" t="n"/>
      <c r="D99" s="39">
        <f>IF(C99="","",C99+30)</f>
        <v/>
      </c>
      <c r="E99" s="2" t="n"/>
      <c r="F99" s="14">
        <f>IF(E99="","",IFERROR(VLOOKUP(E99,'Clientes'!$A$2:$E$1000,2,FALSE),"Cliente no encontrado"))</f>
        <v/>
      </c>
      <c r="G99" s="15">
        <f>IF(E99="","",IFERROR(VLOOKUP(E99,'Clientes'!$A$2:$E$1000,3,FALSE),""))</f>
        <v/>
      </c>
      <c r="H99" s="14">
        <f>IF(E99="","",IFERROR(VLOOKUP(E99,'Clientes'!$A$2:$E$1000,4,FALSE),""))</f>
        <v/>
      </c>
      <c r="I99" s="2" t="n"/>
      <c r="J99" s="7" t="n"/>
      <c r="K99" s="8" t="n"/>
      <c r="L99" s="37" t="n"/>
      <c r="M99" s="10" t="n"/>
      <c r="N99" s="40">
        <f>IF(OR(K99="",L99=""),"",K99*L99*(1-M99))</f>
        <v/>
      </c>
      <c r="O99" s="10" t="n"/>
      <c r="P99" s="40">
        <f>IF(OR(N99="",O99=""),"",N99*O99)</f>
        <v/>
      </c>
      <c r="Q99" s="40">
        <f>IF(OR(N99="",P99=""),"",N99+P99)</f>
        <v/>
      </c>
      <c r="R99" s="2" t="n"/>
      <c r="S99" s="10" t="n"/>
      <c r="T99" s="40">
        <f>IF(OR(Q99="",S99=""),"",Q99*S99)</f>
        <v/>
      </c>
      <c r="U99" s="17">
        <f>IF(D99="","",D99-TODAY())</f>
        <v/>
      </c>
      <c r="V99" s="15">
        <f>IF(R99="","",IF(R99="Aceptado","Ganado",IF(R99="Rechazado","Perdido",IF(D99&lt;TODAY(),"Vencido","Pendiente"))))</f>
        <v/>
      </c>
      <c r="W99" s="7" t="n"/>
    </row>
    <row r="100">
      <c r="A100" s="2" t="n"/>
      <c r="B100" s="2" t="n"/>
      <c r="C100" s="35" t="n"/>
      <c r="D100" s="36">
        <f>IF(C100="","",C100+30)</f>
        <v/>
      </c>
      <c r="E100" s="2" t="n"/>
      <c r="F100" s="5">
        <f>IF(E100="","",IFERROR(VLOOKUP(E100,'Clientes'!$A$2:$E$1000,2,FALSE),"Cliente no encontrado"))</f>
        <v/>
      </c>
      <c r="G100" s="6">
        <f>IF(E100="","",IFERROR(VLOOKUP(E100,'Clientes'!$A$2:$E$1000,3,FALSE),""))</f>
        <v/>
      </c>
      <c r="H100" s="5">
        <f>IF(E100="","",IFERROR(VLOOKUP(E100,'Clientes'!$A$2:$E$1000,4,FALSE),""))</f>
        <v/>
      </c>
      <c r="I100" s="2" t="n"/>
      <c r="J100" s="7" t="n"/>
      <c r="K100" s="8" t="n"/>
      <c r="L100" s="37" t="n"/>
      <c r="M100" s="10" t="n"/>
      <c r="N100" s="38">
        <f>IF(OR(K100="",L100=""),"",K100*L100*(1-M100))</f>
        <v/>
      </c>
      <c r="O100" s="10" t="n"/>
      <c r="P100" s="38">
        <f>IF(OR(N100="",O100=""),"",N100*O100)</f>
        <v/>
      </c>
      <c r="Q100" s="38">
        <f>IF(OR(N100="",P100=""),"",N100+P100)</f>
        <v/>
      </c>
      <c r="R100" s="2" t="n"/>
      <c r="S100" s="10" t="n"/>
      <c r="T100" s="38">
        <f>IF(OR(Q100="",S100=""),"",Q100*S100)</f>
        <v/>
      </c>
      <c r="U100" s="12">
        <f>IF(D100="","",D100-TODAY())</f>
        <v/>
      </c>
      <c r="V100" s="6">
        <f>IF(R100="","",IF(R100="Aceptado","Ganado",IF(R100="Rechazado","Perdido",IF(D100&lt;TODAY(),"Vencido","Pendiente"))))</f>
        <v/>
      </c>
      <c r="W100" s="7" t="n"/>
    </row>
    <row r="101">
      <c r="A101" s="2" t="n"/>
      <c r="B101" s="2" t="n"/>
      <c r="C101" s="35" t="n"/>
      <c r="D101" s="39">
        <f>IF(C101="","",C101+30)</f>
        <v/>
      </c>
      <c r="E101" s="2" t="n"/>
      <c r="F101" s="14">
        <f>IF(E101="","",IFERROR(VLOOKUP(E101,'Clientes'!$A$2:$E$1000,2,FALSE),"Cliente no encontrado"))</f>
        <v/>
      </c>
      <c r="G101" s="15">
        <f>IF(E101="","",IFERROR(VLOOKUP(E101,'Clientes'!$A$2:$E$1000,3,FALSE),""))</f>
        <v/>
      </c>
      <c r="H101" s="14">
        <f>IF(E101="","",IFERROR(VLOOKUP(E101,'Clientes'!$A$2:$E$1000,4,FALSE),""))</f>
        <v/>
      </c>
      <c r="I101" s="2" t="n"/>
      <c r="J101" s="7" t="n"/>
      <c r="K101" s="8" t="n"/>
      <c r="L101" s="37" t="n"/>
      <c r="M101" s="10" t="n"/>
      <c r="N101" s="40">
        <f>IF(OR(K101="",L101=""),"",K101*L101*(1-M101))</f>
        <v/>
      </c>
      <c r="O101" s="10" t="n"/>
      <c r="P101" s="40">
        <f>IF(OR(N101="",O101=""),"",N101*O101)</f>
        <v/>
      </c>
      <c r="Q101" s="40">
        <f>IF(OR(N101="",P101=""),"",N101+P101)</f>
        <v/>
      </c>
      <c r="R101" s="2" t="n"/>
      <c r="S101" s="10" t="n"/>
      <c r="T101" s="40">
        <f>IF(OR(Q101="",S101=""),"",Q101*S101)</f>
        <v/>
      </c>
      <c r="U101" s="17">
        <f>IF(D101="","",D101-TODAY())</f>
        <v/>
      </c>
      <c r="V101" s="15">
        <f>IF(R101="","",IF(R101="Aceptado","Ganado",IF(R101="Rechazado","Perdido",IF(D101&lt;TODAY(),"Vencido","Pendiente"))))</f>
        <v/>
      </c>
      <c r="W101" s="7" t="n"/>
    </row>
    <row r="102">
      <c r="A102" s="2" t="n"/>
      <c r="B102" s="2" t="n"/>
      <c r="C102" s="35" t="n"/>
      <c r="D102" s="36">
        <f>IF(C102="","",C102+30)</f>
        <v/>
      </c>
      <c r="E102" s="2" t="n"/>
      <c r="F102" s="5">
        <f>IF(E102="","",IFERROR(VLOOKUP(E102,'Clientes'!$A$2:$E$1000,2,FALSE),"Cliente no encontrado"))</f>
        <v/>
      </c>
      <c r="G102" s="6">
        <f>IF(E102="","",IFERROR(VLOOKUP(E102,'Clientes'!$A$2:$E$1000,3,FALSE),""))</f>
        <v/>
      </c>
      <c r="H102" s="5">
        <f>IF(E102="","",IFERROR(VLOOKUP(E102,'Clientes'!$A$2:$E$1000,4,FALSE),""))</f>
        <v/>
      </c>
      <c r="I102" s="2" t="n"/>
      <c r="J102" s="7" t="n"/>
      <c r="K102" s="8" t="n"/>
      <c r="L102" s="37" t="n"/>
      <c r="M102" s="10" t="n"/>
      <c r="N102" s="38">
        <f>IF(OR(K102="",L102=""),"",K102*L102*(1-M102))</f>
        <v/>
      </c>
      <c r="O102" s="10" t="n"/>
      <c r="P102" s="38">
        <f>IF(OR(N102="",O102=""),"",N102*O102)</f>
        <v/>
      </c>
      <c r="Q102" s="38">
        <f>IF(OR(N102="",P102=""),"",N102+P102)</f>
        <v/>
      </c>
      <c r="R102" s="2" t="n"/>
      <c r="S102" s="10" t="n"/>
      <c r="T102" s="38">
        <f>IF(OR(Q102="",S102=""),"",Q102*S102)</f>
        <v/>
      </c>
      <c r="U102" s="12">
        <f>IF(D102="","",D102-TODAY())</f>
        <v/>
      </c>
      <c r="V102" s="6">
        <f>IF(R102="","",IF(R102="Aceptado","Ganado",IF(R102="Rechazado","Perdido",IF(D102&lt;TODAY(),"Vencido","Pendiente"))))</f>
        <v/>
      </c>
      <c r="W102" s="7" t="n"/>
    </row>
    <row r="103">
      <c r="A103" s="2" t="n"/>
      <c r="B103" s="2" t="n"/>
      <c r="C103" s="35" t="n"/>
      <c r="D103" s="39">
        <f>IF(C103="","",C103+30)</f>
        <v/>
      </c>
      <c r="E103" s="2" t="n"/>
      <c r="F103" s="14">
        <f>IF(E103="","",IFERROR(VLOOKUP(E103,'Clientes'!$A$2:$E$1000,2,FALSE),"Cliente no encontrado"))</f>
        <v/>
      </c>
      <c r="G103" s="15">
        <f>IF(E103="","",IFERROR(VLOOKUP(E103,'Clientes'!$A$2:$E$1000,3,FALSE),""))</f>
        <v/>
      </c>
      <c r="H103" s="14">
        <f>IF(E103="","",IFERROR(VLOOKUP(E103,'Clientes'!$A$2:$E$1000,4,FALSE),""))</f>
        <v/>
      </c>
      <c r="I103" s="2" t="n"/>
      <c r="J103" s="7" t="n"/>
      <c r="K103" s="8" t="n"/>
      <c r="L103" s="37" t="n"/>
      <c r="M103" s="10" t="n"/>
      <c r="N103" s="40">
        <f>IF(OR(K103="",L103=""),"",K103*L103*(1-M103))</f>
        <v/>
      </c>
      <c r="O103" s="10" t="n"/>
      <c r="P103" s="40">
        <f>IF(OR(N103="",O103=""),"",N103*O103)</f>
        <v/>
      </c>
      <c r="Q103" s="40">
        <f>IF(OR(N103="",P103=""),"",N103+P103)</f>
        <v/>
      </c>
      <c r="R103" s="2" t="n"/>
      <c r="S103" s="10" t="n"/>
      <c r="T103" s="40">
        <f>IF(OR(Q103="",S103=""),"",Q103*S103)</f>
        <v/>
      </c>
      <c r="U103" s="17">
        <f>IF(D103="","",D103-TODAY())</f>
        <v/>
      </c>
      <c r="V103" s="15">
        <f>IF(R103="","",IF(R103="Aceptado","Ganado",IF(R103="Rechazado","Perdido",IF(D103&lt;TODAY(),"Vencido","Pendiente"))))</f>
        <v/>
      </c>
      <c r="W103" s="7" t="n"/>
    </row>
    <row r="104">
      <c r="A104" s="2" t="n"/>
      <c r="B104" s="2" t="n"/>
      <c r="C104" s="35" t="n"/>
      <c r="D104" s="36">
        <f>IF(C104="","",C104+30)</f>
        <v/>
      </c>
      <c r="E104" s="2" t="n"/>
      <c r="F104" s="5">
        <f>IF(E104="","",IFERROR(VLOOKUP(E104,'Clientes'!$A$2:$E$1000,2,FALSE),"Cliente no encontrado"))</f>
        <v/>
      </c>
      <c r="G104" s="6">
        <f>IF(E104="","",IFERROR(VLOOKUP(E104,'Clientes'!$A$2:$E$1000,3,FALSE),""))</f>
        <v/>
      </c>
      <c r="H104" s="5">
        <f>IF(E104="","",IFERROR(VLOOKUP(E104,'Clientes'!$A$2:$E$1000,4,FALSE),""))</f>
        <v/>
      </c>
      <c r="I104" s="2" t="n"/>
      <c r="J104" s="7" t="n"/>
      <c r="K104" s="8" t="n"/>
      <c r="L104" s="37" t="n"/>
      <c r="M104" s="10" t="n"/>
      <c r="N104" s="38">
        <f>IF(OR(K104="",L104=""),"",K104*L104*(1-M104))</f>
        <v/>
      </c>
      <c r="O104" s="10" t="n"/>
      <c r="P104" s="38">
        <f>IF(OR(N104="",O104=""),"",N104*O104)</f>
        <v/>
      </c>
      <c r="Q104" s="38">
        <f>IF(OR(N104="",P104=""),"",N104+P104)</f>
        <v/>
      </c>
      <c r="R104" s="2" t="n"/>
      <c r="S104" s="10" t="n"/>
      <c r="T104" s="38">
        <f>IF(OR(Q104="",S104=""),"",Q104*S104)</f>
        <v/>
      </c>
      <c r="U104" s="12">
        <f>IF(D104="","",D104-TODAY())</f>
        <v/>
      </c>
      <c r="V104" s="6">
        <f>IF(R104="","",IF(R104="Aceptado","Ganado",IF(R104="Rechazado","Perdido",IF(D104&lt;TODAY(),"Vencido","Pendiente"))))</f>
        <v/>
      </c>
      <c r="W104" s="7" t="n"/>
    </row>
    <row r="105">
      <c r="A105" s="2" t="n"/>
      <c r="B105" s="2" t="n"/>
      <c r="C105" s="35" t="n"/>
      <c r="D105" s="39">
        <f>IF(C105="","",C105+30)</f>
        <v/>
      </c>
      <c r="E105" s="2" t="n"/>
      <c r="F105" s="14">
        <f>IF(E105="","",IFERROR(VLOOKUP(E105,'Clientes'!$A$2:$E$1000,2,FALSE),"Cliente no encontrado"))</f>
        <v/>
      </c>
      <c r="G105" s="15">
        <f>IF(E105="","",IFERROR(VLOOKUP(E105,'Clientes'!$A$2:$E$1000,3,FALSE),""))</f>
        <v/>
      </c>
      <c r="H105" s="14">
        <f>IF(E105="","",IFERROR(VLOOKUP(E105,'Clientes'!$A$2:$E$1000,4,FALSE),""))</f>
        <v/>
      </c>
      <c r="I105" s="2" t="n"/>
      <c r="J105" s="7" t="n"/>
      <c r="K105" s="8" t="n"/>
      <c r="L105" s="37" t="n"/>
      <c r="M105" s="10" t="n"/>
      <c r="N105" s="40">
        <f>IF(OR(K105="",L105=""),"",K105*L105*(1-M105))</f>
        <v/>
      </c>
      <c r="O105" s="10" t="n"/>
      <c r="P105" s="40">
        <f>IF(OR(N105="",O105=""),"",N105*O105)</f>
        <v/>
      </c>
      <c r="Q105" s="40">
        <f>IF(OR(N105="",P105=""),"",N105+P105)</f>
        <v/>
      </c>
      <c r="R105" s="2" t="n"/>
      <c r="S105" s="10" t="n"/>
      <c r="T105" s="40">
        <f>IF(OR(Q105="",S105=""),"",Q105*S105)</f>
        <v/>
      </c>
      <c r="U105" s="17">
        <f>IF(D105="","",D105-TODAY())</f>
        <v/>
      </c>
      <c r="V105" s="15">
        <f>IF(R105="","",IF(R105="Aceptado","Ganado",IF(R105="Rechazado","Perdido",IF(D105&lt;TODAY(),"Vencido","Pendiente"))))</f>
        <v/>
      </c>
      <c r="W105" s="7" t="n"/>
    </row>
    <row r="106">
      <c r="A106" s="2" t="n"/>
      <c r="B106" s="2" t="n"/>
      <c r="C106" s="35" t="n"/>
      <c r="D106" s="36">
        <f>IF(C106="","",C106+30)</f>
        <v/>
      </c>
      <c r="E106" s="2" t="n"/>
      <c r="F106" s="5">
        <f>IF(E106="","",IFERROR(VLOOKUP(E106,'Clientes'!$A$2:$E$1000,2,FALSE),"Cliente no encontrado"))</f>
        <v/>
      </c>
      <c r="G106" s="6">
        <f>IF(E106="","",IFERROR(VLOOKUP(E106,'Clientes'!$A$2:$E$1000,3,FALSE),""))</f>
        <v/>
      </c>
      <c r="H106" s="5">
        <f>IF(E106="","",IFERROR(VLOOKUP(E106,'Clientes'!$A$2:$E$1000,4,FALSE),""))</f>
        <v/>
      </c>
      <c r="I106" s="2" t="n"/>
      <c r="J106" s="7" t="n"/>
      <c r="K106" s="8" t="n"/>
      <c r="L106" s="37" t="n"/>
      <c r="M106" s="10" t="n"/>
      <c r="N106" s="38">
        <f>IF(OR(K106="",L106=""),"",K106*L106*(1-M106))</f>
        <v/>
      </c>
      <c r="O106" s="10" t="n"/>
      <c r="P106" s="38">
        <f>IF(OR(N106="",O106=""),"",N106*O106)</f>
        <v/>
      </c>
      <c r="Q106" s="38">
        <f>IF(OR(N106="",P106=""),"",N106+P106)</f>
        <v/>
      </c>
      <c r="R106" s="2" t="n"/>
      <c r="S106" s="10" t="n"/>
      <c r="T106" s="38">
        <f>IF(OR(Q106="",S106=""),"",Q106*S106)</f>
        <v/>
      </c>
      <c r="U106" s="12">
        <f>IF(D106="","",D106-TODAY())</f>
        <v/>
      </c>
      <c r="V106" s="6">
        <f>IF(R106="","",IF(R106="Aceptado","Ganado",IF(R106="Rechazado","Perdido",IF(D106&lt;TODAY(),"Vencido","Pendiente"))))</f>
        <v/>
      </c>
      <c r="W106" s="7" t="n"/>
    </row>
    <row r="107">
      <c r="A107" s="2" t="n"/>
      <c r="B107" s="2" t="n"/>
      <c r="C107" s="35" t="n"/>
      <c r="D107" s="39">
        <f>IF(C107="","",C107+30)</f>
        <v/>
      </c>
      <c r="E107" s="2" t="n"/>
      <c r="F107" s="14">
        <f>IF(E107="","",IFERROR(VLOOKUP(E107,'Clientes'!$A$2:$E$1000,2,FALSE),"Cliente no encontrado"))</f>
        <v/>
      </c>
      <c r="G107" s="15">
        <f>IF(E107="","",IFERROR(VLOOKUP(E107,'Clientes'!$A$2:$E$1000,3,FALSE),""))</f>
        <v/>
      </c>
      <c r="H107" s="14">
        <f>IF(E107="","",IFERROR(VLOOKUP(E107,'Clientes'!$A$2:$E$1000,4,FALSE),""))</f>
        <v/>
      </c>
      <c r="I107" s="2" t="n"/>
      <c r="J107" s="7" t="n"/>
      <c r="K107" s="8" t="n"/>
      <c r="L107" s="37" t="n"/>
      <c r="M107" s="10" t="n"/>
      <c r="N107" s="40">
        <f>IF(OR(K107="",L107=""),"",K107*L107*(1-M107))</f>
        <v/>
      </c>
      <c r="O107" s="10" t="n"/>
      <c r="P107" s="40">
        <f>IF(OR(N107="",O107=""),"",N107*O107)</f>
        <v/>
      </c>
      <c r="Q107" s="40">
        <f>IF(OR(N107="",P107=""),"",N107+P107)</f>
        <v/>
      </c>
      <c r="R107" s="2" t="n"/>
      <c r="S107" s="10" t="n"/>
      <c r="T107" s="40">
        <f>IF(OR(Q107="",S107=""),"",Q107*S107)</f>
        <v/>
      </c>
      <c r="U107" s="17">
        <f>IF(D107="","",D107-TODAY())</f>
        <v/>
      </c>
      <c r="V107" s="15">
        <f>IF(R107="","",IF(R107="Aceptado","Ganado",IF(R107="Rechazado","Perdido",IF(D107&lt;TODAY(),"Vencido","Pendiente"))))</f>
        <v/>
      </c>
      <c r="W107" s="7" t="n"/>
    </row>
    <row r="108">
      <c r="A108" s="2" t="n"/>
      <c r="B108" s="2" t="n"/>
      <c r="C108" s="35" t="n"/>
      <c r="D108" s="36">
        <f>IF(C108="","",C108+30)</f>
        <v/>
      </c>
      <c r="E108" s="2" t="n"/>
      <c r="F108" s="5">
        <f>IF(E108="","",IFERROR(VLOOKUP(E108,'Clientes'!$A$2:$E$1000,2,FALSE),"Cliente no encontrado"))</f>
        <v/>
      </c>
      <c r="G108" s="6">
        <f>IF(E108="","",IFERROR(VLOOKUP(E108,'Clientes'!$A$2:$E$1000,3,FALSE),""))</f>
        <v/>
      </c>
      <c r="H108" s="5">
        <f>IF(E108="","",IFERROR(VLOOKUP(E108,'Clientes'!$A$2:$E$1000,4,FALSE),""))</f>
        <v/>
      </c>
      <c r="I108" s="2" t="n"/>
      <c r="J108" s="7" t="n"/>
      <c r="K108" s="8" t="n"/>
      <c r="L108" s="37" t="n"/>
      <c r="M108" s="10" t="n"/>
      <c r="N108" s="38">
        <f>IF(OR(K108="",L108=""),"",K108*L108*(1-M108))</f>
        <v/>
      </c>
      <c r="O108" s="10" t="n"/>
      <c r="P108" s="38">
        <f>IF(OR(N108="",O108=""),"",N108*O108)</f>
        <v/>
      </c>
      <c r="Q108" s="38">
        <f>IF(OR(N108="",P108=""),"",N108+P108)</f>
        <v/>
      </c>
      <c r="R108" s="2" t="n"/>
      <c r="S108" s="10" t="n"/>
      <c r="T108" s="38">
        <f>IF(OR(Q108="",S108=""),"",Q108*S108)</f>
        <v/>
      </c>
      <c r="U108" s="12">
        <f>IF(D108="","",D108-TODAY())</f>
        <v/>
      </c>
      <c r="V108" s="6">
        <f>IF(R108="","",IF(R108="Aceptado","Ganado",IF(R108="Rechazado","Perdido",IF(D108&lt;TODAY(),"Vencido","Pendiente"))))</f>
        <v/>
      </c>
      <c r="W108" s="7" t="n"/>
    </row>
    <row r="109">
      <c r="A109" s="2" t="n"/>
      <c r="B109" s="2" t="n"/>
      <c r="C109" s="35" t="n"/>
      <c r="D109" s="39">
        <f>IF(C109="","",C109+30)</f>
        <v/>
      </c>
      <c r="E109" s="2" t="n"/>
      <c r="F109" s="14">
        <f>IF(E109="","",IFERROR(VLOOKUP(E109,'Clientes'!$A$2:$E$1000,2,FALSE),"Cliente no encontrado"))</f>
        <v/>
      </c>
      <c r="G109" s="15">
        <f>IF(E109="","",IFERROR(VLOOKUP(E109,'Clientes'!$A$2:$E$1000,3,FALSE),""))</f>
        <v/>
      </c>
      <c r="H109" s="14">
        <f>IF(E109="","",IFERROR(VLOOKUP(E109,'Clientes'!$A$2:$E$1000,4,FALSE),""))</f>
        <v/>
      </c>
      <c r="I109" s="2" t="n"/>
      <c r="J109" s="7" t="n"/>
      <c r="K109" s="8" t="n"/>
      <c r="L109" s="37" t="n"/>
      <c r="M109" s="10" t="n"/>
      <c r="N109" s="40">
        <f>IF(OR(K109="",L109=""),"",K109*L109*(1-M109))</f>
        <v/>
      </c>
      <c r="O109" s="10" t="n"/>
      <c r="P109" s="40">
        <f>IF(OR(N109="",O109=""),"",N109*O109)</f>
        <v/>
      </c>
      <c r="Q109" s="40">
        <f>IF(OR(N109="",P109=""),"",N109+P109)</f>
        <v/>
      </c>
      <c r="R109" s="2" t="n"/>
      <c r="S109" s="10" t="n"/>
      <c r="T109" s="40">
        <f>IF(OR(Q109="",S109=""),"",Q109*S109)</f>
        <v/>
      </c>
      <c r="U109" s="17">
        <f>IF(D109="","",D109-TODAY())</f>
        <v/>
      </c>
      <c r="V109" s="15">
        <f>IF(R109="","",IF(R109="Aceptado","Ganado",IF(R109="Rechazado","Perdido",IF(D109&lt;TODAY(),"Vencido","Pendiente"))))</f>
        <v/>
      </c>
      <c r="W109" s="7" t="n"/>
    </row>
    <row r="110">
      <c r="A110" s="2" t="n"/>
      <c r="B110" s="2" t="n"/>
      <c r="C110" s="35" t="n"/>
      <c r="D110" s="36">
        <f>IF(C110="","",C110+30)</f>
        <v/>
      </c>
      <c r="E110" s="2" t="n"/>
      <c r="F110" s="5">
        <f>IF(E110="","",IFERROR(VLOOKUP(E110,'Clientes'!$A$2:$E$1000,2,FALSE),"Cliente no encontrado"))</f>
        <v/>
      </c>
      <c r="G110" s="6">
        <f>IF(E110="","",IFERROR(VLOOKUP(E110,'Clientes'!$A$2:$E$1000,3,FALSE),""))</f>
        <v/>
      </c>
      <c r="H110" s="5">
        <f>IF(E110="","",IFERROR(VLOOKUP(E110,'Clientes'!$A$2:$E$1000,4,FALSE),""))</f>
        <v/>
      </c>
      <c r="I110" s="2" t="n"/>
      <c r="J110" s="7" t="n"/>
      <c r="K110" s="8" t="n"/>
      <c r="L110" s="37" t="n"/>
      <c r="M110" s="10" t="n"/>
      <c r="N110" s="38">
        <f>IF(OR(K110="",L110=""),"",K110*L110*(1-M110))</f>
        <v/>
      </c>
      <c r="O110" s="10" t="n"/>
      <c r="P110" s="38">
        <f>IF(OR(N110="",O110=""),"",N110*O110)</f>
        <v/>
      </c>
      <c r="Q110" s="38">
        <f>IF(OR(N110="",P110=""),"",N110+P110)</f>
        <v/>
      </c>
      <c r="R110" s="2" t="n"/>
      <c r="S110" s="10" t="n"/>
      <c r="T110" s="38">
        <f>IF(OR(Q110="",S110=""),"",Q110*S110)</f>
        <v/>
      </c>
      <c r="U110" s="12">
        <f>IF(D110="","",D110-TODAY())</f>
        <v/>
      </c>
      <c r="V110" s="6">
        <f>IF(R110="","",IF(R110="Aceptado","Ganado",IF(R110="Rechazado","Perdido",IF(D110&lt;TODAY(),"Vencido","Pendiente"))))</f>
        <v/>
      </c>
      <c r="W110" s="7" t="n"/>
    </row>
    <row r="111">
      <c r="A111" s="2" t="n"/>
      <c r="B111" s="2" t="n"/>
      <c r="C111" s="35" t="n"/>
      <c r="D111" s="39">
        <f>IF(C111="","",C111+30)</f>
        <v/>
      </c>
      <c r="E111" s="2" t="n"/>
      <c r="F111" s="14">
        <f>IF(E111="","",IFERROR(VLOOKUP(E111,'Clientes'!$A$2:$E$1000,2,FALSE),"Cliente no encontrado"))</f>
        <v/>
      </c>
      <c r="G111" s="15">
        <f>IF(E111="","",IFERROR(VLOOKUP(E111,'Clientes'!$A$2:$E$1000,3,FALSE),""))</f>
        <v/>
      </c>
      <c r="H111" s="14">
        <f>IF(E111="","",IFERROR(VLOOKUP(E111,'Clientes'!$A$2:$E$1000,4,FALSE),""))</f>
        <v/>
      </c>
      <c r="I111" s="2" t="n"/>
      <c r="J111" s="7" t="n"/>
      <c r="K111" s="8" t="n"/>
      <c r="L111" s="37" t="n"/>
      <c r="M111" s="10" t="n"/>
      <c r="N111" s="40">
        <f>IF(OR(K111="",L111=""),"",K111*L111*(1-M111))</f>
        <v/>
      </c>
      <c r="O111" s="10" t="n"/>
      <c r="P111" s="40">
        <f>IF(OR(N111="",O111=""),"",N111*O111)</f>
        <v/>
      </c>
      <c r="Q111" s="40">
        <f>IF(OR(N111="",P111=""),"",N111+P111)</f>
        <v/>
      </c>
      <c r="R111" s="2" t="n"/>
      <c r="S111" s="10" t="n"/>
      <c r="T111" s="40">
        <f>IF(OR(Q111="",S111=""),"",Q111*S111)</f>
        <v/>
      </c>
      <c r="U111" s="17">
        <f>IF(D111="","",D111-TODAY())</f>
        <v/>
      </c>
      <c r="V111" s="15">
        <f>IF(R111="","",IF(R111="Aceptado","Ganado",IF(R111="Rechazado","Perdido",IF(D111&lt;TODAY(),"Vencido","Pendiente"))))</f>
        <v/>
      </c>
      <c r="W111" s="7" t="n"/>
    </row>
    <row r="112">
      <c r="A112" s="2" t="n"/>
      <c r="B112" s="2" t="n"/>
      <c r="C112" s="35" t="n"/>
      <c r="D112" s="36">
        <f>IF(C112="","",C112+30)</f>
        <v/>
      </c>
      <c r="E112" s="2" t="n"/>
      <c r="F112" s="5">
        <f>IF(E112="","",IFERROR(VLOOKUP(E112,'Clientes'!$A$2:$E$1000,2,FALSE),"Cliente no encontrado"))</f>
        <v/>
      </c>
      <c r="G112" s="6">
        <f>IF(E112="","",IFERROR(VLOOKUP(E112,'Clientes'!$A$2:$E$1000,3,FALSE),""))</f>
        <v/>
      </c>
      <c r="H112" s="5">
        <f>IF(E112="","",IFERROR(VLOOKUP(E112,'Clientes'!$A$2:$E$1000,4,FALSE),""))</f>
        <v/>
      </c>
      <c r="I112" s="2" t="n"/>
      <c r="J112" s="7" t="n"/>
      <c r="K112" s="8" t="n"/>
      <c r="L112" s="37" t="n"/>
      <c r="M112" s="10" t="n"/>
      <c r="N112" s="38">
        <f>IF(OR(K112="",L112=""),"",K112*L112*(1-M112))</f>
        <v/>
      </c>
      <c r="O112" s="10" t="n"/>
      <c r="P112" s="38">
        <f>IF(OR(N112="",O112=""),"",N112*O112)</f>
        <v/>
      </c>
      <c r="Q112" s="38">
        <f>IF(OR(N112="",P112=""),"",N112+P112)</f>
        <v/>
      </c>
      <c r="R112" s="2" t="n"/>
      <c r="S112" s="10" t="n"/>
      <c r="T112" s="38">
        <f>IF(OR(Q112="",S112=""),"",Q112*S112)</f>
        <v/>
      </c>
      <c r="U112" s="12">
        <f>IF(D112="","",D112-TODAY())</f>
        <v/>
      </c>
      <c r="V112" s="6">
        <f>IF(R112="","",IF(R112="Aceptado","Ganado",IF(R112="Rechazado","Perdido",IF(D112&lt;TODAY(),"Vencido","Pendiente"))))</f>
        <v/>
      </c>
      <c r="W112" s="7" t="n"/>
    </row>
    <row r="113">
      <c r="A113" s="2" t="n"/>
      <c r="B113" s="2" t="n"/>
      <c r="C113" s="35" t="n"/>
      <c r="D113" s="39">
        <f>IF(C113="","",C113+30)</f>
        <v/>
      </c>
      <c r="E113" s="2" t="n"/>
      <c r="F113" s="14">
        <f>IF(E113="","",IFERROR(VLOOKUP(E113,'Clientes'!$A$2:$E$1000,2,FALSE),"Cliente no encontrado"))</f>
        <v/>
      </c>
      <c r="G113" s="15">
        <f>IF(E113="","",IFERROR(VLOOKUP(E113,'Clientes'!$A$2:$E$1000,3,FALSE),""))</f>
        <v/>
      </c>
      <c r="H113" s="14">
        <f>IF(E113="","",IFERROR(VLOOKUP(E113,'Clientes'!$A$2:$E$1000,4,FALSE),""))</f>
        <v/>
      </c>
      <c r="I113" s="2" t="n"/>
      <c r="J113" s="7" t="n"/>
      <c r="K113" s="8" t="n"/>
      <c r="L113" s="37" t="n"/>
      <c r="M113" s="10" t="n"/>
      <c r="N113" s="40">
        <f>IF(OR(K113="",L113=""),"",K113*L113*(1-M113))</f>
        <v/>
      </c>
      <c r="O113" s="10" t="n"/>
      <c r="P113" s="40">
        <f>IF(OR(N113="",O113=""),"",N113*O113)</f>
        <v/>
      </c>
      <c r="Q113" s="40">
        <f>IF(OR(N113="",P113=""),"",N113+P113)</f>
        <v/>
      </c>
      <c r="R113" s="2" t="n"/>
      <c r="S113" s="10" t="n"/>
      <c r="T113" s="40">
        <f>IF(OR(Q113="",S113=""),"",Q113*S113)</f>
        <v/>
      </c>
      <c r="U113" s="17">
        <f>IF(D113="","",D113-TODAY())</f>
        <v/>
      </c>
      <c r="V113" s="15">
        <f>IF(R113="","",IF(R113="Aceptado","Ganado",IF(R113="Rechazado","Perdido",IF(D113&lt;TODAY(),"Vencido","Pendiente"))))</f>
        <v/>
      </c>
      <c r="W113" s="7" t="n"/>
    </row>
    <row r="114">
      <c r="A114" s="2" t="n"/>
      <c r="B114" s="2" t="n"/>
      <c r="C114" s="35" t="n"/>
      <c r="D114" s="36">
        <f>IF(C114="","",C114+30)</f>
        <v/>
      </c>
      <c r="E114" s="2" t="n"/>
      <c r="F114" s="5">
        <f>IF(E114="","",IFERROR(VLOOKUP(E114,'Clientes'!$A$2:$E$1000,2,FALSE),"Cliente no encontrado"))</f>
        <v/>
      </c>
      <c r="G114" s="6">
        <f>IF(E114="","",IFERROR(VLOOKUP(E114,'Clientes'!$A$2:$E$1000,3,FALSE),""))</f>
        <v/>
      </c>
      <c r="H114" s="5">
        <f>IF(E114="","",IFERROR(VLOOKUP(E114,'Clientes'!$A$2:$E$1000,4,FALSE),""))</f>
        <v/>
      </c>
      <c r="I114" s="2" t="n"/>
      <c r="J114" s="7" t="n"/>
      <c r="K114" s="8" t="n"/>
      <c r="L114" s="37" t="n"/>
      <c r="M114" s="10" t="n"/>
      <c r="N114" s="38">
        <f>IF(OR(K114="",L114=""),"",K114*L114*(1-M114))</f>
        <v/>
      </c>
      <c r="O114" s="10" t="n"/>
      <c r="P114" s="38">
        <f>IF(OR(N114="",O114=""),"",N114*O114)</f>
        <v/>
      </c>
      <c r="Q114" s="38">
        <f>IF(OR(N114="",P114=""),"",N114+P114)</f>
        <v/>
      </c>
      <c r="R114" s="2" t="n"/>
      <c r="S114" s="10" t="n"/>
      <c r="T114" s="38">
        <f>IF(OR(Q114="",S114=""),"",Q114*S114)</f>
        <v/>
      </c>
      <c r="U114" s="12">
        <f>IF(D114="","",D114-TODAY())</f>
        <v/>
      </c>
      <c r="V114" s="6">
        <f>IF(R114="","",IF(R114="Aceptado","Ganado",IF(R114="Rechazado","Perdido",IF(D114&lt;TODAY(),"Vencido","Pendiente"))))</f>
        <v/>
      </c>
      <c r="W114" s="7" t="n"/>
    </row>
    <row r="115">
      <c r="A115" s="2" t="n"/>
      <c r="B115" s="2" t="n"/>
      <c r="C115" s="35" t="n"/>
      <c r="D115" s="39">
        <f>IF(C115="","",C115+30)</f>
        <v/>
      </c>
      <c r="E115" s="2" t="n"/>
      <c r="F115" s="14">
        <f>IF(E115="","",IFERROR(VLOOKUP(E115,'Clientes'!$A$2:$E$1000,2,FALSE),"Cliente no encontrado"))</f>
        <v/>
      </c>
      <c r="G115" s="15">
        <f>IF(E115="","",IFERROR(VLOOKUP(E115,'Clientes'!$A$2:$E$1000,3,FALSE),""))</f>
        <v/>
      </c>
      <c r="H115" s="14">
        <f>IF(E115="","",IFERROR(VLOOKUP(E115,'Clientes'!$A$2:$E$1000,4,FALSE),""))</f>
        <v/>
      </c>
      <c r="I115" s="2" t="n"/>
      <c r="J115" s="7" t="n"/>
      <c r="K115" s="8" t="n"/>
      <c r="L115" s="37" t="n"/>
      <c r="M115" s="10" t="n"/>
      <c r="N115" s="40">
        <f>IF(OR(K115="",L115=""),"",K115*L115*(1-M115))</f>
        <v/>
      </c>
      <c r="O115" s="10" t="n"/>
      <c r="P115" s="40">
        <f>IF(OR(N115="",O115=""),"",N115*O115)</f>
        <v/>
      </c>
      <c r="Q115" s="40">
        <f>IF(OR(N115="",P115=""),"",N115+P115)</f>
        <v/>
      </c>
      <c r="R115" s="2" t="n"/>
      <c r="S115" s="10" t="n"/>
      <c r="T115" s="40">
        <f>IF(OR(Q115="",S115=""),"",Q115*S115)</f>
        <v/>
      </c>
      <c r="U115" s="17">
        <f>IF(D115="","",D115-TODAY())</f>
        <v/>
      </c>
      <c r="V115" s="15">
        <f>IF(R115="","",IF(R115="Aceptado","Ganado",IF(R115="Rechazado","Perdido",IF(D115&lt;TODAY(),"Vencido","Pendiente"))))</f>
        <v/>
      </c>
      <c r="W115" s="7" t="n"/>
    </row>
    <row r="116">
      <c r="A116" s="2" t="n"/>
      <c r="B116" s="2" t="n"/>
      <c r="C116" s="35" t="n"/>
      <c r="D116" s="36">
        <f>IF(C116="","",C116+30)</f>
        <v/>
      </c>
      <c r="E116" s="2" t="n"/>
      <c r="F116" s="5">
        <f>IF(E116="","",IFERROR(VLOOKUP(E116,'Clientes'!$A$2:$E$1000,2,FALSE),"Cliente no encontrado"))</f>
        <v/>
      </c>
      <c r="G116" s="6">
        <f>IF(E116="","",IFERROR(VLOOKUP(E116,'Clientes'!$A$2:$E$1000,3,FALSE),""))</f>
        <v/>
      </c>
      <c r="H116" s="5">
        <f>IF(E116="","",IFERROR(VLOOKUP(E116,'Clientes'!$A$2:$E$1000,4,FALSE),""))</f>
        <v/>
      </c>
      <c r="I116" s="2" t="n"/>
      <c r="J116" s="7" t="n"/>
      <c r="K116" s="8" t="n"/>
      <c r="L116" s="37" t="n"/>
      <c r="M116" s="10" t="n"/>
      <c r="N116" s="38">
        <f>IF(OR(K116="",L116=""),"",K116*L116*(1-M116))</f>
        <v/>
      </c>
      <c r="O116" s="10" t="n"/>
      <c r="P116" s="38">
        <f>IF(OR(N116="",O116=""),"",N116*O116)</f>
        <v/>
      </c>
      <c r="Q116" s="38">
        <f>IF(OR(N116="",P116=""),"",N116+P116)</f>
        <v/>
      </c>
      <c r="R116" s="2" t="n"/>
      <c r="S116" s="10" t="n"/>
      <c r="T116" s="38">
        <f>IF(OR(Q116="",S116=""),"",Q116*S116)</f>
        <v/>
      </c>
      <c r="U116" s="12">
        <f>IF(D116="","",D116-TODAY())</f>
        <v/>
      </c>
      <c r="V116" s="6">
        <f>IF(R116="","",IF(R116="Aceptado","Ganado",IF(R116="Rechazado","Perdido",IF(D116&lt;TODAY(),"Vencido","Pendiente"))))</f>
        <v/>
      </c>
      <c r="W116" s="7" t="n"/>
    </row>
    <row r="117">
      <c r="A117" s="2" t="n"/>
      <c r="B117" s="2" t="n"/>
      <c r="C117" s="35" t="n"/>
      <c r="D117" s="39">
        <f>IF(C117="","",C117+30)</f>
        <v/>
      </c>
      <c r="E117" s="2" t="n"/>
      <c r="F117" s="14">
        <f>IF(E117="","",IFERROR(VLOOKUP(E117,'Clientes'!$A$2:$E$1000,2,FALSE),"Cliente no encontrado"))</f>
        <v/>
      </c>
      <c r="G117" s="15">
        <f>IF(E117="","",IFERROR(VLOOKUP(E117,'Clientes'!$A$2:$E$1000,3,FALSE),""))</f>
        <v/>
      </c>
      <c r="H117" s="14">
        <f>IF(E117="","",IFERROR(VLOOKUP(E117,'Clientes'!$A$2:$E$1000,4,FALSE),""))</f>
        <v/>
      </c>
      <c r="I117" s="2" t="n"/>
      <c r="J117" s="7" t="n"/>
      <c r="K117" s="8" t="n"/>
      <c r="L117" s="37" t="n"/>
      <c r="M117" s="10" t="n"/>
      <c r="N117" s="40">
        <f>IF(OR(K117="",L117=""),"",K117*L117*(1-M117))</f>
        <v/>
      </c>
      <c r="O117" s="10" t="n"/>
      <c r="P117" s="40">
        <f>IF(OR(N117="",O117=""),"",N117*O117)</f>
        <v/>
      </c>
      <c r="Q117" s="40">
        <f>IF(OR(N117="",P117=""),"",N117+P117)</f>
        <v/>
      </c>
      <c r="R117" s="2" t="n"/>
      <c r="S117" s="10" t="n"/>
      <c r="T117" s="40">
        <f>IF(OR(Q117="",S117=""),"",Q117*S117)</f>
        <v/>
      </c>
      <c r="U117" s="17">
        <f>IF(D117="","",D117-TODAY())</f>
        <v/>
      </c>
      <c r="V117" s="15">
        <f>IF(R117="","",IF(R117="Aceptado","Ganado",IF(R117="Rechazado","Perdido",IF(D117&lt;TODAY(),"Vencido","Pendiente"))))</f>
        <v/>
      </c>
      <c r="W117" s="7" t="n"/>
    </row>
    <row r="118">
      <c r="A118" s="2" t="n"/>
      <c r="B118" s="2" t="n"/>
      <c r="C118" s="35" t="n"/>
      <c r="D118" s="36">
        <f>IF(C118="","",C118+30)</f>
        <v/>
      </c>
      <c r="E118" s="2" t="n"/>
      <c r="F118" s="5">
        <f>IF(E118="","",IFERROR(VLOOKUP(E118,'Clientes'!$A$2:$E$1000,2,FALSE),"Cliente no encontrado"))</f>
        <v/>
      </c>
      <c r="G118" s="6">
        <f>IF(E118="","",IFERROR(VLOOKUP(E118,'Clientes'!$A$2:$E$1000,3,FALSE),""))</f>
        <v/>
      </c>
      <c r="H118" s="5">
        <f>IF(E118="","",IFERROR(VLOOKUP(E118,'Clientes'!$A$2:$E$1000,4,FALSE),""))</f>
        <v/>
      </c>
      <c r="I118" s="2" t="n"/>
      <c r="J118" s="7" t="n"/>
      <c r="K118" s="8" t="n"/>
      <c r="L118" s="37" t="n"/>
      <c r="M118" s="10" t="n"/>
      <c r="N118" s="38">
        <f>IF(OR(K118="",L118=""),"",K118*L118*(1-M118))</f>
        <v/>
      </c>
      <c r="O118" s="10" t="n"/>
      <c r="P118" s="38">
        <f>IF(OR(N118="",O118=""),"",N118*O118)</f>
        <v/>
      </c>
      <c r="Q118" s="38">
        <f>IF(OR(N118="",P118=""),"",N118+P118)</f>
        <v/>
      </c>
      <c r="R118" s="2" t="n"/>
      <c r="S118" s="10" t="n"/>
      <c r="T118" s="38">
        <f>IF(OR(Q118="",S118=""),"",Q118*S118)</f>
        <v/>
      </c>
      <c r="U118" s="12">
        <f>IF(D118="","",D118-TODAY())</f>
        <v/>
      </c>
      <c r="V118" s="6">
        <f>IF(R118="","",IF(R118="Aceptado","Ganado",IF(R118="Rechazado","Perdido",IF(D118&lt;TODAY(),"Vencido","Pendiente"))))</f>
        <v/>
      </c>
      <c r="W118" s="7" t="n"/>
    </row>
    <row r="119">
      <c r="A119" s="2" t="n"/>
      <c r="B119" s="2" t="n"/>
      <c r="C119" s="35" t="n"/>
      <c r="D119" s="39">
        <f>IF(C119="","",C119+30)</f>
        <v/>
      </c>
      <c r="E119" s="2" t="n"/>
      <c r="F119" s="14">
        <f>IF(E119="","",IFERROR(VLOOKUP(E119,'Clientes'!$A$2:$E$1000,2,FALSE),"Cliente no encontrado"))</f>
        <v/>
      </c>
      <c r="G119" s="15">
        <f>IF(E119="","",IFERROR(VLOOKUP(E119,'Clientes'!$A$2:$E$1000,3,FALSE),""))</f>
        <v/>
      </c>
      <c r="H119" s="14">
        <f>IF(E119="","",IFERROR(VLOOKUP(E119,'Clientes'!$A$2:$E$1000,4,FALSE),""))</f>
        <v/>
      </c>
      <c r="I119" s="2" t="n"/>
      <c r="J119" s="7" t="n"/>
      <c r="K119" s="8" t="n"/>
      <c r="L119" s="37" t="n"/>
      <c r="M119" s="10" t="n"/>
      <c r="N119" s="40">
        <f>IF(OR(K119="",L119=""),"",K119*L119*(1-M119))</f>
        <v/>
      </c>
      <c r="O119" s="10" t="n"/>
      <c r="P119" s="40">
        <f>IF(OR(N119="",O119=""),"",N119*O119)</f>
        <v/>
      </c>
      <c r="Q119" s="40">
        <f>IF(OR(N119="",P119=""),"",N119+P119)</f>
        <v/>
      </c>
      <c r="R119" s="2" t="n"/>
      <c r="S119" s="10" t="n"/>
      <c r="T119" s="40">
        <f>IF(OR(Q119="",S119=""),"",Q119*S119)</f>
        <v/>
      </c>
      <c r="U119" s="17">
        <f>IF(D119="","",D119-TODAY())</f>
        <v/>
      </c>
      <c r="V119" s="15">
        <f>IF(R119="","",IF(R119="Aceptado","Ganado",IF(R119="Rechazado","Perdido",IF(D119&lt;TODAY(),"Vencido","Pendiente"))))</f>
        <v/>
      </c>
      <c r="W119" s="7" t="n"/>
    </row>
    <row r="120">
      <c r="A120" s="2" t="n"/>
      <c r="B120" s="2" t="n"/>
      <c r="C120" s="35" t="n"/>
      <c r="D120" s="36">
        <f>IF(C120="","",C120+30)</f>
        <v/>
      </c>
      <c r="E120" s="2" t="n"/>
      <c r="F120" s="5">
        <f>IF(E120="","",IFERROR(VLOOKUP(E120,'Clientes'!$A$2:$E$1000,2,FALSE),"Cliente no encontrado"))</f>
        <v/>
      </c>
      <c r="G120" s="6">
        <f>IF(E120="","",IFERROR(VLOOKUP(E120,'Clientes'!$A$2:$E$1000,3,FALSE),""))</f>
        <v/>
      </c>
      <c r="H120" s="5">
        <f>IF(E120="","",IFERROR(VLOOKUP(E120,'Clientes'!$A$2:$E$1000,4,FALSE),""))</f>
        <v/>
      </c>
      <c r="I120" s="2" t="n"/>
      <c r="J120" s="7" t="n"/>
      <c r="K120" s="8" t="n"/>
      <c r="L120" s="37" t="n"/>
      <c r="M120" s="10" t="n"/>
      <c r="N120" s="38">
        <f>IF(OR(K120="",L120=""),"",K120*L120*(1-M120))</f>
        <v/>
      </c>
      <c r="O120" s="10" t="n"/>
      <c r="P120" s="38">
        <f>IF(OR(N120="",O120=""),"",N120*O120)</f>
        <v/>
      </c>
      <c r="Q120" s="38">
        <f>IF(OR(N120="",P120=""),"",N120+P120)</f>
        <v/>
      </c>
      <c r="R120" s="2" t="n"/>
      <c r="S120" s="10" t="n"/>
      <c r="T120" s="38">
        <f>IF(OR(Q120="",S120=""),"",Q120*S120)</f>
        <v/>
      </c>
      <c r="U120" s="12">
        <f>IF(D120="","",D120-TODAY())</f>
        <v/>
      </c>
      <c r="V120" s="6">
        <f>IF(R120="","",IF(R120="Aceptado","Ganado",IF(R120="Rechazado","Perdido",IF(D120&lt;TODAY(),"Vencido","Pendiente"))))</f>
        <v/>
      </c>
      <c r="W120" s="7" t="n"/>
    </row>
    <row r="121">
      <c r="A121" s="2" t="n"/>
      <c r="B121" s="2" t="n"/>
      <c r="C121" s="35" t="n"/>
      <c r="D121" s="39">
        <f>IF(C121="","",C121+30)</f>
        <v/>
      </c>
      <c r="E121" s="2" t="n"/>
      <c r="F121" s="14">
        <f>IF(E121="","",IFERROR(VLOOKUP(E121,'Clientes'!$A$2:$E$1000,2,FALSE),"Cliente no encontrado"))</f>
        <v/>
      </c>
      <c r="G121" s="15">
        <f>IF(E121="","",IFERROR(VLOOKUP(E121,'Clientes'!$A$2:$E$1000,3,FALSE),""))</f>
        <v/>
      </c>
      <c r="H121" s="14">
        <f>IF(E121="","",IFERROR(VLOOKUP(E121,'Clientes'!$A$2:$E$1000,4,FALSE),""))</f>
        <v/>
      </c>
      <c r="I121" s="2" t="n"/>
      <c r="J121" s="7" t="n"/>
      <c r="K121" s="8" t="n"/>
      <c r="L121" s="37" t="n"/>
      <c r="M121" s="10" t="n"/>
      <c r="N121" s="40">
        <f>IF(OR(K121="",L121=""),"",K121*L121*(1-M121))</f>
        <v/>
      </c>
      <c r="O121" s="10" t="n"/>
      <c r="P121" s="40">
        <f>IF(OR(N121="",O121=""),"",N121*O121)</f>
        <v/>
      </c>
      <c r="Q121" s="40">
        <f>IF(OR(N121="",P121=""),"",N121+P121)</f>
        <v/>
      </c>
      <c r="R121" s="2" t="n"/>
      <c r="S121" s="10" t="n"/>
      <c r="T121" s="40">
        <f>IF(OR(Q121="",S121=""),"",Q121*S121)</f>
        <v/>
      </c>
      <c r="U121" s="17">
        <f>IF(D121="","",D121-TODAY())</f>
        <v/>
      </c>
      <c r="V121" s="15">
        <f>IF(R121="","",IF(R121="Aceptado","Ganado",IF(R121="Rechazado","Perdido",IF(D121&lt;TODAY(),"Vencido","Pendiente"))))</f>
        <v/>
      </c>
      <c r="W121" s="7" t="n"/>
    </row>
    <row r="122">
      <c r="A122" s="2" t="n"/>
      <c r="B122" s="2" t="n"/>
      <c r="C122" s="35" t="n"/>
      <c r="D122" s="36">
        <f>IF(C122="","",C122+30)</f>
        <v/>
      </c>
      <c r="E122" s="2" t="n"/>
      <c r="F122" s="5">
        <f>IF(E122="","",IFERROR(VLOOKUP(E122,'Clientes'!$A$2:$E$1000,2,FALSE),"Cliente no encontrado"))</f>
        <v/>
      </c>
      <c r="G122" s="6">
        <f>IF(E122="","",IFERROR(VLOOKUP(E122,'Clientes'!$A$2:$E$1000,3,FALSE),""))</f>
        <v/>
      </c>
      <c r="H122" s="5">
        <f>IF(E122="","",IFERROR(VLOOKUP(E122,'Clientes'!$A$2:$E$1000,4,FALSE),""))</f>
        <v/>
      </c>
      <c r="I122" s="2" t="n"/>
      <c r="J122" s="7" t="n"/>
      <c r="K122" s="8" t="n"/>
      <c r="L122" s="37" t="n"/>
      <c r="M122" s="10" t="n"/>
      <c r="N122" s="38">
        <f>IF(OR(K122="",L122=""),"",K122*L122*(1-M122))</f>
        <v/>
      </c>
      <c r="O122" s="10" t="n"/>
      <c r="P122" s="38">
        <f>IF(OR(N122="",O122=""),"",N122*O122)</f>
        <v/>
      </c>
      <c r="Q122" s="38">
        <f>IF(OR(N122="",P122=""),"",N122+P122)</f>
        <v/>
      </c>
      <c r="R122" s="2" t="n"/>
      <c r="S122" s="10" t="n"/>
      <c r="T122" s="38">
        <f>IF(OR(Q122="",S122=""),"",Q122*S122)</f>
        <v/>
      </c>
      <c r="U122" s="12">
        <f>IF(D122="","",D122-TODAY())</f>
        <v/>
      </c>
      <c r="V122" s="6">
        <f>IF(R122="","",IF(R122="Aceptado","Ganado",IF(R122="Rechazado","Perdido",IF(D122&lt;TODAY(),"Vencido","Pendiente"))))</f>
        <v/>
      </c>
      <c r="W122" s="7" t="n"/>
    </row>
    <row r="123">
      <c r="A123" s="2" t="n"/>
      <c r="B123" s="2" t="n"/>
      <c r="C123" s="35" t="n"/>
      <c r="D123" s="39">
        <f>IF(C123="","",C123+30)</f>
        <v/>
      </c>
      <c r="E123" s="2" t="n"/>
      <c r="F123" s="14">
        <f>IF(E123="","",IFERROR(VLOOKUP(E123,'Clientes'!$A$2:$E$1000,2,FALSE),"Cliente no encontrado"))</f>
        <v/>
      </c>
      <c r="G123" s="15">
        <f>IF(E123="","",IFERROR(VLOOKUP(E123,'Clientes'!$A$2:$E$1000,3,FALSE),""))</f>
        <v/>
      </c>
      <c r="H123" s="14">
        <f>IF(E123="","",IFERROR(VLOOKUP(E123,'Clientes'!$A$2:$E$1000,4,FALSE),""))</f>
        <v/>
      </c>
      <c r="I123" s="2" t="n"/>
      <c r="J123" s="7" t="n"/>
      <c r="K123" s="8" t="n"/>
      <c r="L123" s="37" t="n"/>
      <c r="M123" s="10" t="n"/>
      <c r="N123" s="40">
        <f>IF(OR(K123="",L123=""),"",K123*L123*(1-M123))</f>
        <v/>
      </c>
      <c r="O123" s="10" t="n"/>
      <c r="P123" s="40">
        <f>IF(OR(N123="",O123=""),"",N123*O123)</f>
        <v/>
      </c>
      <c r="Q123" s="40">
        <f>IF(OR(N123="",P123=""),"",N123+P123)</f>
        <v/>
      </c>
      <c r="R123" s="2" t="n"/>
      <c r="S123" s="10" t="n"/>
      <c r="T123" s="40">
        <f>IF(OR(Q123="",S123=""),"",Q123*S123)</f>
        <v/>
      </c>
      <c r="U123" s="17">
        <f>IF(D123="","",D123-TODAY())</f>
        <v/>
      </c>
      <c r="V123" s="15">
        <f>IF(R123="","",IF(R123="Aceptado","Ganado",IF(R123="Rechazado","Perdido",IF(D123&lt;TODAY(),"Vencido","Pendiente"))))</f>
        <v/>
      </c>
      <c r="W123" s="7" t="n"/>
    </row>
    <row r="124">
      <c r="A124" s="2" t="n"/>
      <c r="B124" s="2" t="n"/>
      <c r="C124" s="35" t="n"/>
      <c r="D124" s="36">
        <f>IF(C124="","",C124+30)</f>
        <v/>
      </c>
      <c r="E124" s="2" t="n"/>
      <c r="F124" s="5">
        <f>IF(E124="","",IFERROR(VLOOKUP(E124,'Clientes'!$A$2:$E$1000,2,FALSE),"Cliente no encontrado"))</f>
        <v/>
      </c>
      <c r="G124" s="6">
        <f>IF(E124="","",IFERROR(VLOOKUP(E124,'Clientes'!$A$2:$E$1000,3,FALSE),""))</f>
        <v/>
      </c>
      <c r="H124" s="5">
        <f>IF(E124="","",IFERROR(VLOOKUP(E124,'Clientes'!$A$2:$E$1000,4,FALSE),""))</f>
        <v/>
      </c>
      <c r="I124" s="2" t="n"/>
      <c r="J124" s="7" t="n"/>
      <c r="K124" s="8" t="n"/>
      <c r="L124" s="37" t="n"/>
      <c r="M124" s="10" t="n"/>
      <c r="N124" s="38">
        <f>IF(OR(K124="",L124=""),"",K124*L124*(1-M124))</f>
        <v/>
      </c>
      <c r="O124" s="10" t="n"/>
      <c r="P124" s="38">
        <f>IF(OR(N124="",O124=""),"",N124*O124)</f>
        <v/>
      </c>
      <c r="Q124" s="38">
        <f>IF(OR(N124="",P124=""),"",N124+P124)</f>
        <v/>
      </c>
      <c r="R124" s="2" t="n"/>
      <c r="S124" s="10" t="n"/>
      <c r="T124" s="38">
        <f>IF(OR(Q124="",S124=""),"",Q124*S124)</f>
        <v/>
      </c>
      <c r="U124" s="12">
        <f>IF(D124="","",D124-TODAY())</f>
        <v/>
      </c>
      <c r="V124" s="6">
        <f>IF(R124="","",IF(R124="Aceptado","Ganado",IF(R124="Rechazado","Perdido",IF(D124&lt;TODAY(),"Vencido","Pendiente"))))</f>
        <v/>
      </c>
      <c r="W124" s="7" t="n"/>
    </row>
    <row r="125">
      <c r="A125" s="2" t="n"/>
      <c r="B125" s="2" t="n"/>
      <c r="C125" s="35" t="n"/>
      <c r="D125" s="39">
        <f>IF(C125="","",C125+30)</f>
        <v/>
      </c>
      <c r="E125" s="2" t="n"/>
      <c r="F125" s="14">
        <f>IF(E125="","",IFERROR(VLOOKUP(E125,'Clientes'!$A$2:$E$1000,2,FALSE),"Cliente no encontrado"))</f>
        <v/>
      </c>
      <c r="G125" s="15">
        <f>IF(E125="","",IFERROR(VLOOKUP(E125,'Clientes'!$A$2:$E$1000,3,FALSE),""))</f>
        <v/>
      </c>
      <c r="H125" s="14">
        <f>IF(E125="","",IFERROR(VLOOKUP(E125,'Clientes'!$A$2:$E$1000,4,FALSE),""))</f>
        <v/>
      </c>
      <c r="I125" s="2" t="n"/>
      <c r="J125" s="7" t="n"/>
      <c r="K125" s="8" t="n"/>
      <c r="L125" s="37" t="n"/>
      <c r="M125" s="10" t="n"/>
      <c r="N125" s="40">
        <f>IF(OR(K125="",L125=""),"",K125*L125*(1-M125))</f>
        <v/>
      </c>
      <c r="O125" s="10" t="n"/>
      <c r="P125" s="40">
        <f>IF(OR(N125="",O125=""),"",N125*O125)</f>
        <v/>
      </c>
      <c r="Q125" s="40">
        <f>IF(OR(N125="",P125=""),"",N125+P125)</f>
        <v/>
      </c>
      <c r="R125" s="2" t="n"/>
      <c r="S125" s="10" t="n"/>
      <c r="T125" s="40">
        <f>IF(OR(Q125="",S125=""),"",Q125*S125)</f>
        <v/>
      </c>
      <c r="U125" s="17">
        <f>IF(D125="","",D125-TODAY())</f>
        <v/>
      </c>
      <c r="V125" s="15">
        <f>IF(R125="","",IF(R125="Aceptado","Ganado",IF(R125="Rechazado","Perdido",IF(D125&lt;TODAY(),"Vencido","Pendiente"))))</f>
        <v/>
      </c>
      <c r="W125" s="7" t="n"/>
    </row>
    <row r="126">
      <c r="A126" s="2" t="n"/>
      <c r="B126" s="2" t="n"/>
      <c r="C126" s="35" t="n"/>
      <c r="D126" s="36">
        <f>IF(C126="","",C126+30)</f>
        <v/>
      </c>
      <c r="E126" s="2" t="n"/>
      <c r="F126" s="5">
        <f>IF(E126="","",IFERROR(VLOOKUP(E126,'Clientes'!$A$2:$E$1000,2,FALSE),"Cliente no encontrado"))</f>
        <v/>
      </c>
      <c r="G126" s="6">
        <f>IF(E126="","",IFERROR(VLOOKUP(E126,'Clientes'!$A$2:$E$1000,3,FALSE),""))</f>
        <v/>
      </c>
      <c r="H126" s="5">
        <f>IF(E126="","",IFERROR(VLOOKUP(E126,'Clientes'!$A$2:$E$1000,4,FALSE),""))</f>
        <v/>
      </c>
      <c r="I126" s="2" t="n"/>
      <c r="J126" s="7" t="n"/>
      <c r="K126" s="8" t="n"/>
      <c r="L126" s="37" t="n"/>
      <c r="M126" s="10" t="n"/>
      <c r="N126" s="38">
        <f>IF(OR(K126="",L126=""),"",K126*L126*(1-M126))</f>
        <v/>
      </c>
      <c r="O126" s="10" t="n"/>
      <c r="P126" s="38">
        <f>IF(OR(N126="",O126=""),"",N126*O126)</f>
        <v/>
      </c>
      <c r="Q126" s="38">
        <f>IF(OR(N126="",P126=""),"",N126+P126)</f>
        <v/>
      </c>
      <c r="R126" s="2" t="n"/>
      <c r="S126" s="10" t="n"/>
      <c r="T126" s="38">
        <f>IF(OR(Q126="",S126=""),"",Q126*S126)</f>
        <v/>
      </c>
      <c r="U126" s="12">
        <f>IF(D126="","",D126-TODAY())</f>
        <v/>
      </c>
      <c r="V126" s="6">
        <f>IF(R126="","",IF(R126="Aceptado","Ganado",IF(R126="Rechazado","Perdido",IF(D126&lt;TODAY(),"Vencido","Pendiente"))))</f>
        <v/>
      </c>
      <c r="W126" s="7" t="n"/>
    </row>
    <row r="127">
      <c r="A127" s="2" t="n"/>
      <c r="B127" s="2" t="n"/>
      <c r="C127" s="35" t="n"/>
      <c r="D127" s="39">
        <f>IF(C127="","",C127+30)</f>
        <v/>
      </c>
      <c r="E127" s="2" t="n"/>
      <c r="F127" s="14">
        <f>IF(E127="","",IFERROR(VLOOKUP(E127,'Clientes'!$A$2:$E$1000,2,FALSE),"Cliente no encontrado"))</f>
        <v/>
      </c>
      <c r="G127" s="15">
        <f>IF(E127="","",IFERROR(VLOOKUP(E127,'Clientes'!$A$2:$E$1000,3,FALSE),""))</f>
        <v/>
      </c>
      <c r="H127" s="14">
        <f>IF(E127="","",IFERROR(VLOOKUP(E127,'Clientes'!$A$2:$E$1000,4,FALSE),""))</f>
        <v/>
      </c>
      <c r="I127" s="2" t="n"/>
      <c r="J127" s="7" t="n"/>
      <c r="K127" s="8" t="n"/>
      <c r="L127" s="37" t="n"/>
      <c r="M127" s="10" t="n"/>
      <c r="N127" s="40">
        <f>IF(OR(K127="",L127=""),"",K127*L127*(1-M127))</f>
        <v/>
      </c>
      <c r="O127" s="10" t="n"/>
      <c r="P127" s="40">
        <f>IF(OR(N127="",O127=""),"",N127*O127)</f>
        <v/>
      </c>
      <c r="Q127" s="40">
        <f>IF(OR(N127="",P127=""),"",N127+P127)</f>
        <v/>
      </c>
      <c r="R127" s="2" t="n"/>
      <c r="S127" s="10" t="n"/>
      <c r="T127" s="40">
        <f>IF(OR(Q127="",S127=""),"",Q127*S127)</f>
        <v/>
      </c>
      <c r="U127" s="17">
        <f>IF(D127="","",D127-TODAY())</f>
        <v/>
      </c>
      <c r="V127" s="15">
        <f>IF(R127="","",IF(R127="Aceptado","Ganado",IF(R127="Rechazado","Perdido",IF(D127&lt;TODAY(),"Vencido","Pendiente"))))</f>
        <v/>
      </c>
      <c r="W127" s="7" t="n"/>
    </row>
    <row r="128">
      <c r="A128" s="2" t="n"/>
      <c r="B128" s="2" t="n"/>
      <c r="C128" s="35" t="n"/>
      <c r="D128" s="36">
        <f>IF(C128="","",C128+30)</f>
        <v/>
      </c>
      <c r="E128" s="2" t="n"/>
      <c r="F128" s="5">
        <f>IF(E128="","",IFERROR(VLOOKUP(E128,'Clientes'!$A$2:$E$1000,2,FALSE),"Cliente no encontrado"))</f>
        <v/>
      </c>
      <c r="G128" s="6">
        <f>IF(E128="","",IFERROR(VLOOKUP(E128,'Clientes'!$A$2:$E$1000,3,FALSE),""))</f>
        <v/>
      </c>
      <c r="H128" s="5">
        <f>IF(E128="","",IFERROR(VLOOKUP(E128,'Clientes'!$A$2:$E$1000,4,FALSE),""))</f>
        <v/>
      </c>
      <c r="I128" s="2" t="n"/>
      <c r="J128" s="7" t="n"/>
      <c r="K128" s="8" t="n"/>
      <c r="L128" s="37" t="n"/>
      <c r="M128" s="10" t="n"/>
      <c r="N128" s="38">
        <f>IF(OR(K128="",L128=""),"",K128*L128*(1-M128))</f>
        <v/>
      </c>
      <c r="O128" s="10" t="n"/>
      <c r="P128" s="38">
        <f>IF(OR(N128="",O128=""),"",N128*O128)</f>
        <v/>
      </c>
      <c r="Q128" s="38">
        <f>IF(OR(N128="",P128=""),"",N128+P128)</f>
        <v/>
      </c>
      <c r="R128" s="2" t="n"/>
      <c r="S128" s="10" t="n"/>
      <c r="T128" s="38">
        <f>IF(OR(Q128="",S128=""),"",Q128*S128)</f>
        <v/>
      </c>
      <c r="U128" s="12">
        <f>IF(D128="","",D128-TODAY())</f>
        <v/>
      </c>
      <c r="V128" s="6">
        <f>IF(R128="","",IF(R128="Aceptado","Ganado",IF(R128="Rechazado","Perdido",IF(D128&lt;TODAY(),"Vencido","Pendiente"))))</f>
        <v/>
      </c>
      <c r="W128" s="7" t="n"/>
    </row>
    <row r="129">
      <c r="A129" s="2" t="n"/>
      <c r="B129" s="2" t="n"/>
      <c r="C129" s="35" t="n"/>
      <c r="D129" s="39">
        <f>IF(C129="","",C129+30)</f>
        <v/>
      </c>
      <c r="E129" s="2" t="n"/>
      <c r="F129" s="14">
        <f>IF(E129="","",IFERROR(VLOOKUP(E129,'Clientes'!$A$2:$E$1000,2,FALSE),"Cliente no encontrado"))</f>
        <v/>
      </c>
      <c r="G129" s="15">
        <f>IF(E129="","",IFERROR(VLOOKUP(E129,'Clientes'!$A$2:$E$1000,3,FALSE),""))</f>
        <v/>
      </c>
      <c r="H129" s="14">
        <f>IF(E129="","",IFERROR(VLOOKUP(E129,'Clientes'!$A$2:$E$1000,4,FALSE),""))</f>
        <v/>
      </c>
      <c r="I129" s="2" t="n"/>
      <c r="J129" s="7" t="n"/>
      <c r="K129" s="8" t="n"/>
      <c r="L129" s="37" t="n"/>
      <c r="M129" s="10" t="n"/>
      <c r="N129" s="40">
        <f>IF(OR(K129="",L129=""),"",K129*L129*(1-M129))</f>
        <v/>
      </c>
      <c r="O129" s="10" t="n"/>
      <c r="P129" s="40">
        <f>IF(OR(N129="",O129=""),"",N129*O129)</f>
        <v/>
      </c>
      <c r="Q129" s="40">
        <f>IF(OR(N129="",P129=""),"",N129+P129)</f>
        <v/>
      </c>
      <c r="R129" s="2" t="n"/>
      <c r="S129" s="10" t="n"/>
      <c r="T129" s="40">
        <f>IF(OR(Q129="",S129=""),"",Q129*S129)</f>
        <v/>
      </c>
      <c r="U129" s="17">
        <f>IF(D129="","",D129-TODAY())</f>
        <v/>
      </c>
      <c r="V129" s="15">
        <f>IF(R129="","",IF(R129="Aceptado","Ganado",IF(R129="Rechazado","Perdido",IF(D129&lt;TODAY(),"Vencido","Pendiente"))))</f>
        <v/>
      </c>
      <c r="W129" s="7" t="n"/>
    </row>
    <row r="130">
      <c r="A130" s="2" t="n"/>
      <c r="B130" s="2" t="n"/>
      <c r="C130" s="35" t="n"/>
      <c r="D130" s="36">
        <f>IF(C130="","",C130+30)</f>
        <v/>
      </c>
      <c r="E130" s="2" t="n"/>
      <c r="F130" s="5">
        <f>IF(E130="","",IFERROR(VLOOKUP(E130,'Clientes'!$A$2:$E$1000,2,FALSE),"Cliente no encontrado"))</f>
        <v/>
      </c>
      <c r="G130" s="6">
        <f>IF(E130="","",IFERROR(VLOOKUP(E130,'Clientes'!$A$2:$E$1000,3,FALSE),""))</f>
        <v/>
      </c>
      <c r="H130" s="5">
        <f>IF(E130="","",IFERROR(VLOOKUP(E130,'Clientes'!$A$2:$E$1000,4,FALSE),""))</f>
        <v/>
      </c>
      <c r="I130" s="2" t="n"/>
      <c r="J130" s="7" t="n"/>
      <c r="K130" s="8" t="n"/>
      <c r="L130" s="37" t="n"/>
      <c r="M130" s="10" t="n"/>
      <c r="N130" s="38">
        <f>IF(OR(K130="",L130=""),"",K130*L130*(1-M130))</f>
        <v/>
      </c>
      <c r="O130" s="10" t="n"/>
      <c r="P130" s="38">
        <f>IF(OR(N130="",O130=""),"",N130*O130)</f>
        <v/>
      </c>
      <c r="Q130" s="38">
        <f>IF(OR(N130="",P130=""),"",N130+P130)</f>
        <v/>
      </c>
      <c r="R130" s="2" t="n"/>
      <c r="S130" s="10" t="n"/>
      <c r="T130" s="38">
        <f>IF(OR(Q130="",S130=""),"",Q130*S130)</f>
        <v/>
      </c>
      <c r="U130" s="12">
        <f>IF(D130="","",D130-TODAY())</f>
        <v/>
      </c>
      <c r="V130" s="6">
        <f>IF(R130="","",IF(R130="Aceptado","Ganado",IF(R130="Rechazado","Perdido",IF(D130&lt;TODAY(),"Vencido","Pendiente"))))</f>
        <v/>
      </c>
      <c r="W130" s="7" t="n"/>
    </row>
    <row r="131">
      <c r="A131" s="2" t="n"/>
      <c r="B131" s="2" t="n"/>
      <c r="C131" s="35" t="n"/>
      <c r="D131" s="39">
        <f>IF(C131="","",C131+30)</f>
        <v/>
      </c>
      <c r="E131" s="2" t="n"/>
      <c r="F131" s="14">
        <f>IF(E131="","",IFERROR(VLOOKUP(E131,'Clientes'!$A$2:$E$1000,2,FALSE),"Cliente no encontrado"))</f>
        <v/>
      </c>
      <c r="G131" s="15">
        <f>IF(E131="","",IFERROR(VLOOKUP(E131,'Clientes'!$A$2:$E$1000,3,FALSE),""))</f>
        <v/>
      </c>
      <c r="H131" s="14">
        <f>IF(E131="","",IFERROR(VLOOKUP(E131,'Clientes'!$A$2:$E$1000,4,FALSE),""))</f>
        <v/>
      </c>
      <c r="I131" s="2" t="n"/>
      <c r="J131" s="7" t="n"/>
      <c r="K131" s="8" t="n"/>
      <c r="L131" s="37" t="n"/>
      <c r="M131" s="10" t="n"/>
      <c r="N131" s="40">
        <f>IF(OR(K131="",L131=""),"",K131*L131*(1-M131))</f>
        <v/>
      </c>
      <c r="O131" s="10" t="n"/>
      <c r="P131" s="40">
        <f>IF(OR(N131="",O131=""),"",N131*O131)</f>
        <v/>
      </c>
      <c r="Q131" s="40">
        <f>IF(OR(N131="",P131=""),"",N131+P131)</f>
        <v/>
      </c>
      <c r="R131" s="2" t="n"/>
      <c r="S131" s="10" t="n"/>
      <c r="T131" s="40">
        <f>IF(OR(Q131="",S131=""),"",Q131*S131)</f>
        <v/>
      </c>
      <c r="U131" s="17">
        <f>IF(D131="","",D131-TODAY())</f>
        <v/>
      </c>
      <c r="V131" s="15">
        <f>IF(R131="","",IF(R131="Aceptado","Ganado",IF(R131="Rechazado","Perdido",IF(D131&lt;TODAY(),"Vencido","Pendiente"))))</f>
        <v/>
      </c>
      <c r="W131" s="7" t="n"/>
    </row>
    <row r="132">
      <c r="A132" s="2" t="n"/>
      <c r="B132" s="2" t="n"/>
      <c r="C132" s="35" t="n"/>
      <c r="D132" s="36">
        <f>IF(C132="","",C132+30)</f>
        <v/>
      </c>
      <c r="E132" s="2" t="n"/>
      <c r="F132" s="5">
        <f>IF(E132="","",IFERROR(VLOOKUP(E132,'Clientes'!$A$2:$E$1000,2,FALSE),"Cliente no encontrado"))</f>
        <v/>
      </c>
      <c r="G132" s="6">
        <f>IF(E132="","",IFERROR(VLOOKUP(E132,'Clientes'!$A$2:$E$1000,3,FALSE),""))</f>
        <v/>
      </c>
      <c r="H132" s="5">
        <f>IF(E132="","",IFERROR(VLOOKUP(E132,'Clientes'!$A$2:$E$1000,4,FALSE),""))</f>
        <v/>
      </c>
      <c r="I132" s="2" t="n"/>
      <c r="J132" s="7" t="n"/>
      <c r="K132" s="8" t="n"/>
      <c r="L132" s="37" t="n"/>
      <c r="M132" s="10" t="n"/>
      <c r="N132" s="38">
        <f>IF(OR(K132="",L132=""),"",K132*L132*(1-M132))</f>
        <v/>
      </c>
      <c r="O132" s="10" t="n"/>
      <c r="P132" s="38">
        <f>IF(OR(N132="",O132=""),"",N132*O132)</f>
        <v/>
      </c>
      <c r="Q132" s="38">
        <f>IF(OR(N132="",P132=""),"",N132+P132)</f>
        <v/>
      </c>
      <c r="R132" s="2" t="n"/>
      <c r="S132" s="10" t="n"/>
      <c r="T132" s="38">
        <f>IF(OR(Q132="",S132=""),"",Q132*S132)</f>
        <v/>
      </c>
      <c r="U132" s="12">
        <f>IF(D132="","",D132-TODAY())</f>
        <v/>
      </c>
      <c r="V132" s="6">
        <f>IF(R132="","",IF(R132="Aceptado","Ganado",IF(R132="Rechazado","Perdido",IF(D132&lt;TODAY(),"Vencido","Pendiente"))))</f>
        <v/>
      </c>
      <c r="W132" s="7" t="n"/>
    </row>
    <row r="133">
      <c r="A133" s="2" t="n"/>
      <c r="B133" s="2" t="n"/>
      <c r="C133" s="35" t="n"/>
      <c r="D133" s="39">
        <f>IF(C133="","",C133+30)</f>
        <v/>
      </c>
      <c r="E133" s="2" t="n"/>
      <c r="F133" s="14">
        <f>IF(E133="","",IFERROR(VLOOKUP(E133,'Clientes'!$A$2:$E$1000,2,FALSE),"Cliente no encontrado"))</f>
        <v/>
      </c>
      <c r="G133" s="15">
        <f>IF(E133="","",IFERROR(VLOOKUP(E133,'Clientes'!$A$2:$E$1000,3,FALSE),""))</f>
        <v/>
      </c>
      <c r="H133" s="14">
        <f>IF(E133="","",IFERROR(VLOOKUP(E133,'Clientes'!$A$2:$E$1000,4,FALSE),""))</f>
        <v/>
      </c>
      <c r="I133" s="2" t="n"/>
      <c r="J133" s="7" t="n"/>
      <c r="K133" s="8" t="n"/>
      <c r="L133" s="37" t="n"/>
      <c r="M133" s="10" t="n"/>
      <c r="N133" s="40">
        <f>IF(OR(K133="",L133=""),"",K133*L133*(1-M133))</f>
        <v/>
      </c>
      <c r="O133" s="10" t="n"/>
      <c r="P133" s="40">
        <f>IF(OR(N133="",O133=""),"",N133*O133)</f>
        <v/>
      </c>
      <c r="Q133" s="40">
        <f>IF(OR(N133="",P133=""),"",N133+P133)</f>
        <v/>
      </c>
      <c r="R133" s="2" t="n"/>
      <c r="S133" s="10" t="n"/>
      <c r="T133" s="40">
        <f>IF(OR(Q133="",S133=""),"",Q133*S133)</f>
        <v/>
      </c>
      <c r="U133" s="17">
        <f>IF(D133="","",D133-TODAY())</f>
        <v/>
      </c>
      <c r="V133" s="15">
        <f>IF(R133="","",IF(R133="Aceptado","Ganado",IF(R133="Rechazado","Perdido",IF(D133&lt;TODAY(),"Vencido","Pendiente"))))</f>
        <v/>
      </c>
      <c r="W133" s="7" t="n"/>
    </row>
    <row r="134">
      <c r="A134" s="2" t="n"/>
      <c r="B134" s="2" t="n"/>
      <c r="C134" s="35" t="n"/>
      <c r="D134" s="36">
        <f>IF(C134="","",C134+30)</f>
        <v/>
      </c>
      <c r="E134" s="2" t="n"/>
      <c r="F134" s="5">
        <f>IF(E134="","",IFERROR(VLOOKUP(E134,'Clientes'!$A$2:$E$1000,2,FALSE),"Cliente no encontrado"))</f>
        <v/>
      </c>
      <c r="G134" s="6">
        <f>IF(E134="","",IFERROR(VLOOKUP(E134,'Clientes'!$A$2:$E$1000,3,FALSE),""))</f>
        <v/>
      </c>
      <c r="H134" s="5">
        <f>IF(E134="","",IFERROR(VLOOKUP(E134,'Clientes'!$A$2:$E$1000,4,FALSE),""))</f>
        <v/>
      </c>
      <c r="I134" s="2" t="n"/>
      <c r="J134" s="7" t="n"/>
      <c r="K134" s="8" t="n"/>
      <c r="L134" s="37" t="n"/>
      <c r="M134" s="10" t="n"/>
      <c r="N134" s="38">
        <f>IF(OR(K134="",L134=""),"",K134*L134*(1-M134))</f>
        <v/>
      </c>
      <c r="O134" s="10" t="n"/>
      <c r="P134" s="38">
        <f>IF(OR(N134="",O134=""),"",N134*O134)</f>
        <v/>
      </c>
      <c r="Q134" s="38">
        <f>IF(OR(N134="",P134=""),"",N134+P134)</f>
        <v/>
      </c>
      <c r="R134" s="2" t="n"/>
      <c r="S134" s="10" t="n"/>
      <c r="T134" s="38">
        <f>IF(OR(Q134="",S134=""),"",Q134*S134)</f>
        <v/>
      </c>
      <c r="U134" s="12">
        <f>IF(D134="","",D134-TODAY())</f>
        <v/>
      </c>
      <c r="V134" s="6">
        <f>IF(R134="","",IF(R134="Aceptado","Ganado",IF(R134="Rechazado","Perdido",IF(D134&lt;TODAY(),"Vencido","Pendiente"))))</f>
        <v/>
      </c>
      <c r="W134" s="7" t="n"/>
    </row>
    <row r="135">
      <c r="A135" s="2" t="n"/>
      <c r="B135" s="2" t="n"/>
      <c r="C135" s="35" t="n"/>
      <c r="D135" s="39">
        <f>IF(C135="","",C135+30)</f>
        <v/>
      </c>
      <c r="E135" s="2" t="n"/>
      <c r="F135" s="14">
        <f>IF(E135="","",IFERROR(VLOOKUP(E135,'Clientes'!$A$2:$E$1000,2,FALSE),"Cliente no encontrado"))</f>
        <v/>
      </c>
      <c r="G135" s="15">
        <f>IF(E135="","",IFERROR(VLOOKUP(E135,'Clientes'!$A$2:$E$1000,3,FALSE),""))</f>
        <v/>
      </c>
      <c r="H135" s="14">
        <f>IF(E135="","",IFERROR(VLOOKUP(E135,'Clientes'!$A$2:$E$1000,4,FALSE),""))</f>
        <v/>
      </c>
      <c r="I135" s="2" t="n"/>
      <c r="J135" s="7" t="n"/>
      <c r="K135" s="8" t="n"/>
      <c r="L135" s="37" t="n"/>
      <c r="M135" s="10" t="n"/>
      <c r="N135" s="40">
        <f>IF(OR(K135="",L135=""),"",K135*L135*(1-M135))</f>
        <v/>
      </c>
      <c r="O135" s="10" t="n"/>
      <c r="P135" s="40">
        <f>IF(OR(N135="",O135=""),"",N135*O135)</f>
        <v/>
      </c>
      <c r="Q135" s="40">
        <f>IF(OR(N135="",P135=""),"",N135+P135)</f>
        <v/>
      </c>
      <c r="R135" s="2" t="n"/>
      <c r="S135" s="10" t="n"/>
      <c r="T135" s="40">
        <f>IF(OR(Q135="",S135=""),"",Q135*S135)</f>
        <v/>
      </c>
      <c r="U135" s="17">
        <f>IF(D135="","",D135-TODAY())</f>
        <v/>
      </c>
      <c r="V135" s="15">
        <f>IF(R135="","",IF(R135="Aceptado","Ganado",IF(R135="Rechazado","Perdido",IF(D135&lt;TODAY(),"Vencido","Pendiente"))))</f>
        <v/>
      </c>
      <c r="W135" s="7" t="n"/>
    </row>
    <row r="136">
      <c r="A136" s="2" t="n"/>
      <c r="B136" s="2" t="n"/>
      <c r="C136" s="35" t="n"/>
      <c r="D136" s="36">
        <f>IF(C136="","",C136+30)</f>
        <v/>
      </c>
      <c r="E136" s="2" t="n"/>
      <c r="F136" s="5">
        <f>IF(E136="","",IFERROR(VLOOKUP(E136,'Clientes'!$A$2:$E$1000,2,FALSE),"Cliente no encontrado"))</f>
        <v/>
      </c>
      <c r="G136" s="6">
        <f>IF(E136="","",IFERROR(VLOOKUP(E136,'Clientes'!$A$2:$E$1000,3,FALSE),""))</f>
        <v/>
      </c>
      <c r="H136" s="5">
        <f>IF(E136="","",IFERROR(VLOOKUP(E136,'Clientes'!$A$2:$E$1000,4,FALSE),""))</f>
        <v/>
      </c>
      <c r="I136" s="2" t="n"/>
      <c r="J136" s="7" t="n"/>
      <c r="K136" s="8" t="n"/>
      <c r="L136" s="37" t="n"/>
      <c r="M136" s="10" t="n"/>
      <c r="N136" s="38">
        <f>IF(OR(K136="",L136=""),"",K136*L136*(1-M136))</f>
        <v/>
      </c>
      <c r="O136" s="10" t="n"/>
      <c r="P136" s="38">
        <f>IF(OR(N136="",O136=""),"",N136*O136)</f>
        <v/>
      </c>
      <c r="Q136" s="38">
        <f>IF(OR(N136="",P136=""),"",N136+P136)</f>
        <v/>
      </c>
      <c r="R136" s="2" t="n"/>
      <c r="S136" s="10" t="n"/>
      <c r="T136" s="38">
        <f>IF(OR(Q136="",S136=""),"",Q136*S136)</f>
        <v/>
      </c>
      <c r="U136" s="12">
        <f>IF(D136="","",D136-TODAY())</f>
        <v/>
      </c>
      <c r="V136" s="6">
        <f>IF(R136="","",IF(R136="Aceptado","Ganado",IF(R136="Rechazado","Perdido",IF(D136&lt;TODAY(),"Vencido","Pendiente"))))</f>
        <v/>
      </c>
      <c r="W136" s="7" t="n"/>
    </row>
    <row r="137">
      <c r="A137" s="2" t="n"/>
      <c r="B137" s="2" t="n"/>
      <c r="C137" s="35" t="n"/>
      <c r="D137" s="39">
        <f>IF(C137="","",C137+30)</f>
        <v/>
      </c>
      <c r="E137" s="2" t="n"/>
      <c r="F137" s="14">
        <f>IF(E137="","",IFERROR(VLOOKUP(E137,'Clientes'!$A$2:$E$1000,2,FALSE),"Cliente no encontrado"))</f>
        <v/>
      </c>
      <c r="G137" s="15">
        <f>IF(E137="","",IFERROR(VLOOKUP(E137,'Clientes'!$A$2:$E$1000,3,FALSE),""))</f>
        <v/>
      </c>
      <c r="H137" s="14">
        <f>IF(E137="","",IFERROR(VLOOKUP(E137,'Clientes'!$A$2:$E$1000,4,FALSE),""))</f>
        <v/>
      </c>
      <c r="I137" s="2" t="n"/>
      <c r="J137" s="7" t="n"/>
      <c r="K137" s="8" t="n"/>
      <c r="L137" s="37" t="n"/>
      <c r="M137" s="10" t="n"/>
      <c r="N137" s="40">
        <f>IF(OR(K137="",L137=""),"",K137*L137*(1-M137))</f>
        <v/>
      </c>
      <c r="O137" s="10" t="n"/>
      <c r="P137" s="40">
        <f>IF(OR(N137="",O137=""),"",N137*O137)</f>
        <v/>
      </c>
      <c r="Q137" s="40">
        <f>IF(OR(N137="",P137=""),"",N137+P137)</f>
        <v/>
      </c>
      <c r="R137" s="2" t="n"/>
      <c r="S137" s="10" t="n"/>
      <c r="T137" s="40">
        <f>IF(OR(Q137="",S137=""),"",Q137*S137)</f>
        <v/>
      </c>
      <c r="U137" s="17">
        <f>IF(D137="","",D137-TODAY())</f>
        <v/>
      </c>
      <c r="V137" s="15">
        <f>IF(R137="","",IF(R137="Aceptado","Ganado",IF(R137="Rechazado","Perdido",IF(D137&lt;TODAY(),"Vencido","Pendiente"))))</f>
        <v/>
      </c>
      <c r="W137" s="7" t="n"/>
    </row>
    <row r="138">
      <c r="A138" s="2" t="n"/>
      <c r="B138" s="2" t="n"/>
      <c r="C138" s="35" t="n"/>
      <c r="D138" s="36">
        <f>IF(C138="","",C138+30)</f>
        <v/>
      </c>
      <c r="E138" s="2" t="n"/>
      <c r="F138" s="5">
        <f>IF(E138="","",IFERROR(VLOOKUP(E138,'Clientes'!$A$2:$E$1000,2,FALSE),"Cliente no encontrado"))</f>
        <v/>
      </c>
      <c r="G138" s="6">
        <f>IF(E138="","",IFERROR(VLOOKUP(E138,'Clientes'!$A$2:$E$1000,3,FALSE),""))</f>
        <v/>
      </c>
      <c r="H138" s="5">
        <f>IF(E138="","",IFERROR(VLOOKUP(E138,'Clientes'!$A$2:$E$1000,4,FALSE),""))</f>
        <v/>
      </c>
      <c r="I138" s="2" t="n"/>
      <c r="J138" s="7" t="n"/>
      <c r="K138" s="8" t="n"/>
      <c r="L138" s="37" t="n"/>
      <c r="M138" s="10" t="n"/>
      <c r="N138" s="38">
        <f>IF(OR(K138="",L138=""),"",K138*L138*(1-M138))</f>
        <v/>
      </c>
      <c r="O138" s="10" t="n"/>
      <c r="P138" s="38">
        <f>IF(OR(N138="",O138=""),"",N138*O138)</f>
        <v/>
      </c>
      <c r="Q138" s="38">
        <f>IF(OR(N138="",P138=""),"",N138+P138)</f>
        <v/>
      </c>
      <c r="R138" s="2" t="n"/>
      <c r="S138" s="10" t="n"/>
      <c r="T138" s="38">
        <f>IF(OR(Q138="",S138=""),"",Q138*S138)</f>
        <v/>
      </c>
      <c r="U138" s="12">
        <f>IF(D138="","",D138-TODAY())</f>
        <v/>
      </c>
      <c r="V138" s="6">
        <f>IF(R138="","",IF(R138="Aceptado","Ganado",IF(R138="Rechazado","Perdido",IF(D138&lt;TODAY(),"Vencido","Pendiente"))))</f>
        <v/>
      </c>
      <c r="W138" s="7" t="n"/>
    </row>
    <row r="139">
      <c r="A139" s="2" t="n"/>
      <c r="B139" s="2" t="n"/>
      <c r="C139" s="35" t="n"/>
      <c r="D139" s="39">
        <f>IF(C139="","",C139+30)</f>
        <v/>
      </c>
      <c r="E139" s="2" t="n"/>
      <c r="F139" s="14">
        <f>IF(E139="","",IFERROR(VLOOKUP(E139,'Clientes'!$A$2:$E$1000,2,FALSE),"Cliente no encontrado"))</f>
        <v/>
      </c>
      <c r="G139" s="15">
        <f>IF(E139="","",IFERROR(VLOOKUP(E139,'Clientes'!$A$2:$E$1000,3,FALSE),""))</f>
        <v/>
      </c>
      <c r="H139" s="14">
        <f>IF(E139="","",IFERROR(VLOOKUP(E139,'Clientes'!$A$2:$E$1000,4,FALSE),""))</f>
        <v/>
      </c>
      <c r="I139" s="2" t="n"/>
      <c r="J139" s="7" t="n"/>
      <c r="K139" s="8" t="n"/>
      <c r="L139" s="37" t="n"/>
      <c r="M139" s="10" t="n"/>
      <c r="N139" s="40">
        <f>IF(OR(K139="",L139=""),"",K139*L139*(1-M139))</f>
        <v/>
      </c>
      <c r="O139" s="10" t="n"/>
      <c r="P139" s="40">
        <f>IF(OR(N139="",O139=""),"",N139*O139)</f>
        <v/>
      </c>
      <c r="Q139" s="40">
        <f>IF(OR(N139="",P139=""),"",N139+P139)</f>
        <v/>
      </c>
      <c r="R139" s="2" t="n"/>
      <c r="S139" s="10" t="n"/>
      <c r="T139" s="40">
        <f>IF(OR(Q139="",S139=""),"",Q139*S139)</f>
        <v/>
      </c>
      <c r="U139" s="17">
        <f>IF(D139="","",D139-TODAY())</f>
        <v/>
      </c>
      <c r="V139" s="15">
        <f>IF(R139="","",IF(R139="Aceptado","Ganado",IF(R139="Rechazado","Perdido",IF(D139&lt;TODAY(),"Vencido","Pendiente"))))</f>
        <v/>
      </c>
      <c r="W139" s="7" t="n"/>
    </row>
    <row r="140">
      <c r="A140" s="2" t="n"/>
      <c r="B140" s="2" t="n"/>
      <c r="C140" s="35" t="n"/>
      <c r="D140" s="36">
        <f>IF(C140="","",C140+30)</f>
        <v/>
      </c>
      <c r="E140" s="2" t="n"/>
      <c r="F140" s="5">
        <f>IF(E140="","",IFERROR(VLOOKUP(E140,'Clientes'!$A$2:$E$1000,2,FALSE),"Cliente no encontrado"))</f>
        <v/>
      </c>
      <c r="G140" s="6">
        <f>IF(E140="","",IFERROR(VLOOKUP(E140,'Clientes'!$A$2:$E$1000,3,FALSE),""))</f>
        <v/>
      </c>
      <c r="H140" s="5">
        <f>IF(E140="","",IFERROR(VLOOKUP(E140,'Clientes'!$A$2:$E$1000,4,FALSE),""))</f>
        <v/>
      </c>
      <c r="I140" s="2" t="n"/>
      <c r="J140" s="7" t="n"/>
      <c r="K140" s="8" t="n"/>
      <c r="L140" s="37" t="n"/>
      <c r="M140" s="10" t="n"/>
      <c r="N140" s="38">
        <f>IF(OR(K140="",L140=""),"",K140*L140*(1-M140))</f>
        <v/>
      </c>
      <c r="O140" s="10" t="n"/>
      <c r="P140" s="38">
        <f>IF(OR(N140="",O140=""),"",N140*O140)</f>
        <v/>
      </c>
      <c r="Q140" s="38">
        <f>IF(OR(N140="",P140=""),"",N140+P140)</f>
        <v/>
      </c>
      <c r="R140" s="2" t="n"/>
      <c r="S140" s="10" t="n"/>
      <c r="T140" s="38">
        <f>IF(OR(Q140="",S140=""),"",Q140*S140)</f>
        <v/>
      </c>
      <c r="U140" s="12">
        <f>IF(D140="","",D140-TODAY())</f>
        <v/>
      </c>
      <c r="V140" s="6">
        <f>IF(R140="","",IF(R140="Aceptado","Ganado",IF(R140="Rechazado","Perdido",IF(D140&lt;TODAY(),"Vencido","Pendiente"))))</f>
        <v/>
      </c>
      <c r="W140" s="7" t="n"/>
    </row>
    <row r="141">
      <c r="A141" s="2" t="n"/>
      <c r="B141" s="2" t="n"/>
      <c r="C141" s="35" t="n"/>
      <c r="D141" s="39">
        <f>IF(C141="","",C141+30)</f>
        <v/>
      </c>
      <c r="E141" s="2" t="n"/>
      <c r="F141" s="14">
        <f>IF(E141="","",IFERROR(VLOOKUP(E141,'Clientes'!$A$2:$E$1000,2,FALSE),"Cliente no encontrado"))</f>
        <v/>
      </c>
      <c r="G141" s="15">
        <f>IF(E141="","",IFERROR(VLOOKUP(E141,'Clientes'!$A$2:$E$1000,3,FALSE),""))</f>
        <v/>
      </c>
      <c r="H141" s="14">
        <f>IF(E141="","",IFERROR(VLOOKUP(E141,'Clientes'!$A$2:$E$1000,4,FALSE),""))</f>
        <v/>
      </c>
      <c r="I141" s="2" t="n"/>
      <c r="J141" s="7" t="n"/>
      <c r="K141" s="8" t="n"/>
      <c r="L141" s="37" t="n"/>
      <c r="M141" s="10" t="n"/>
      <c r="N141" s="40">
        <f>IF(OR(K141="",L141=""),"",K141*L141*(1-M141))</f>
        <v/>
      </c>
      <c r="O141" s="10" t="n"/>
      <c r="P141" s="40">
        <f>IF(OR(N141="",O141=""),"",N141*O141)</f>
        <v/>
      </c>
      <c r="Q141" s="40">
        <f>IF(OR(N141="",P141=""),"",N141+P141)</f>
        <v/>
      </c>
      <c r="R141" s="2" t="n"/>
      <c r="S141" s="10" t="n"/>
      <c r="T141" s="40">
        <f>IF(OR(Q141="",S141=""),"",Q141*S141)</f>
        <v/>
      </c>
      <c r="U141" s="17">
        <f>IF(D141="","",D141-TODAY())</f>
        <v/>
      </c>
      <c r="V141" s="15">
        <f>IF(R141="","",IF(R141="Aceptado","Ganado",IF(R141="Rechazado","Perdido",IF(D141&lt;TODAY(),"Vencido","Pendiente"))))</f>
        <v/>
      </c>
      <c r="W141" s="7" t="n"/>
    </row>
    <row r="142">
      <c r="A142" s="2" t="n"/>
      <c r="B142" s="2" t="n"/>
      <c r="C142" s="35" t="n"/>
      <c r="D142" s="36">
        <f>IF(C142="","",C142+30)</f>
        <v/>
      </c>
      <c r="E142" s="2" t="n"/>
      <c r="F142" s="5">
        <f>IF(E142="","",IFERROR(VLOOKUP(E142,'Clientes'!$A$2:$E$1000,2,FALSE),"Cliente no encontrado"))</f>
        <v/>
      </c>
      <c r="G142" s="6">
        <f>IF(E142="","",IFERROR(VLOOKUP(E142,'Clientes'!$A$2:$E$1000,3,FALSE),""))</f>
        <v/>
      </c>
      <c r="H142" s="5">
        <f>IF(E142="","",IFERROR(VLOOKUP(E142,'Clientes'!$A$2:$E$1000,4,FALSE),""))</f>
        <v/>
      </c>
      <c r="I142" s="2" t="n"/>
      <c r="J142" s="7" t="n"/>
      <c r="K142" s="8" t="n"/>
      <c r="L142" s="37" t="n"/>
      <c r="M142" s="10" t="n"/>
      <c r="N142" s="38">
        <f>IF(OR(K142="",L142=""),"",K142*L142*(1-M142))</f>
        <v/>
      </c>
      <c r="O142" s="10" t="n"/>
      <c r="P142" s="38">
        <f>IF(OR(N142="",O142=""),"",N142*O142)</f>
        <v/>
      </c>
      <c r="Q142" s="38">
        <f>IF(OR(N142="",P142=""),"",N142+P142)</f>
        <v/>
      </c>
      <c r="R142" s="2" t="n"/>
      <c r="S142" s="10" t="n"/>
      <c r="T142" s="38">
        <f>IF(OR(Q142="",S142=""),"",Q142*S142)</f>
        <v/>
      </c>
      <c r="U142" s="12">
        <f>IF(D142="","",D142-TODAY())</f>
        <v/>
      </c>
      <c r="V142" s="6">
        <f>IF(R142="","",IF(R142="Aceptado","Ganado",IF(R142="Rechazado","Perdido",IF(D142&lt;TODAY(),"Vencido","Pendiente"))))</f>
        <v/>
      </c>
      <c r="W142" s="7" t="n"/>
    </row>
    <row r="143">
      <c r="A143" s="2" t="n"/>
      <c r="B143" s="2" t="n"/>
      <c r="C143" s="35" t="n"/>
      <c r="D143" s="39">
        <f>IF(C143="","",C143+30)</f>
        <v/>
      </c>
      <c r="E143" s="2" t="n"/>
      <c r="F143" s="14">
        <f>IF(E143="","",IFERROR(VLOOKUP(E143,'Clientes'!$A$2:$E$1000,2,FALSE),"Cliente no encontrado"))</f>
        <v/>
      </c>
      <c r="G143" s="15">
        <f>IF(E143="","",IFERROR(VLOOKUP(E143,'Clientes'!$A$2:$E$1000,3,FALSE),""))</f>
        <v/>
      </c>
      <c r="H143" s="14">
        <f>IF(E143="","",IFERROR(VLOOKUP(E143,'Clientes'!$A$2:$E$1000,4,FALSE),""))</f>
        <v/>
      </c>
      <c r="I143" s="2" t="n"/>
      <c r="J143" s="7" t="n"/>
      <c r="K143" s="8" t="n"/>
      <c r="L143" s="37" t="n"/>
      <c r="M143" s="10" t="n"/>
      <c r="N143" s="40">
        <f>IF(OR(K143="",L143=""),"",K143*L143*(1-M143))</f>
        <v/>
      </c>
      <c r="O143" s="10" t="n"/>
      <c r="P143" s="40">
        <f>IF(OR(N143="",O143=""),"",N143*O143)</f>
        <v/>
      </c>
      <c r="Q143" s="40">
        <f>IF(OR(N143="",P143=""),"",N143+P143)</f>
        <v/>
      </c>
      <c r="R143" s="2" t="n"/>
      <c r="S143" s="10" t="n"/>
      <c r="T143" s="40">
        <f>IF(OR(Q143="",S143=""),"",Q143*S143)</f>
        <v/>
      </c>
      <c r="U143" s="17">
        <f>IF(D143="","",D143-TODAY())</f>
        <v/>
      </c>
      <c r="V143" s="15">
        <f>IF(R143="","",IF(R143="Aceptado","Ganado",IF(R143="Rechazado","Perdido",IF(D143&lt;TODAY(),"Vencido","Pendiente"))))</f>
        <v/>
      </c>
      <c r="W143" s="7" t="n"/>
    </row>
    <row r="144">
      <c r="A144" s="2" t="n"/>
      <c r="B144" s="2" t="n"/>
      <c r="C144" s="35" t="n"/>
      <c r="D144" s="36">
        <f>IF(C144="","",C144+30)</f>
        <v/>
      </c>
      <c r="E144" s="2" t="n"/>
      <c r="F144" s="5">
        <f>IF(E144="","",IFERROR(VLOOKUP(E144,'Clientes'!$A$2:$E$1000,2,FALSE),"Cliente no encontrado"))</f>
        <v/>
      </c>
      <c r="G144" s="6">
        <f>IF(E144="","",IFERROR(VLOOKUP(E144,'Clientes'!$A$2:$E$1000,3,FALSE),""))</f>
        <v/>
      </c>
      <c r="H144" s="5">
        <f>IF(E144="","",IFERROR(VLOOKUP(E144,'Clientes'!$A$2:$E$1000,4,FALSE),""))</f>
        <v/>
      </c>
      <c r="I144" s="2" t="n"/>
      <c r="J144" s="7" t="n"/>
      <c r="K144" s="8" t="n"/>
      <c r="L144" s="37" t="n"/>
      <c r="M144" s="10" t="n"/>
      <c r="N144" s="38">
        <f>IF(OR(K144="",L144=""),"",K144*L144*(1-M144))</f>
        <v/>
      </c>
      <c r="O144" s="10" t="n"/>
      <c r="P144" s="38">
        <f>IF(OR(N144="",O144=""),"",N144*O144)</f>
        <v/>
      </c>
      <c r="Q144" s="38">
        <f>IF(OR(N144="",P144=""),"",N144+P144)</f>
        <v/>
      </c>
      <c r="R144" s="2" t="n"/>
      <c r="S144" s="10" t="n"/>
      <c r="T144" s="38">
        <f>IF(OR(Q144="",S144=""),"",Q144*S144)</f>
        <v/>
      </c>
      <c r="U144" s="12">
        <f>IF(D144="","",D144-TODAY())</f>
        <v/>
      </c>
      <c r="V144" s="6">
        <f>IF(R144="","",IF(R144="Aceptado","Ganado",IF(R144="Rechazado","Perdido",IF(D144&lt;TODAY(),"Vencido","Pendiente"))))</f>
        <v/>
      </c>
      <c r="W144" s="7" t="n"/>
    </row>
    <row r="145">
      <c r="A145" s="2" t="n"/>
      <c r="B145" s="2" t="n"/>
      <c r="C145" s="35" t="n"/>
      <c r="D145" s="39">
        <f>IF(C145="","",C145+30)</f>
        <v/>
      </c>
      <c r="E145" s="2" t="n"/>
      <c r="F145" s="14">
        <f>IF(E145="","",IFERROR(VLOOKUP(E145,'Clientes'!$A$2:$E$1000,2,FALSE),"Cliente no encontrado"))</f>
        <v/>
      </c>
      <c r="G145" s="15">
        <f>IF(E145="","",IFERROR(VLOOKUP(E145,'Clientes'!$A$2:$E$1000,3,FALSE),""))</f>
        <v/>
      </c>
      <c r="H145" s="14">
        <f>IF(E145="","",IFERROR(VLOOKUP(E145,'Clientes'!$A$2:$E$1000,4,FALSE),""))</f>
        <v/>
      </c>
      <c r="I145" s="2" t="n"/>
      <c r="J145" s="7" t="n"/>
      <c r="K145" s="8" t="n"/>
      <c r="L145" s="37" t="n"/>
      <c r="M145" s="10" t="n"/>
      <c r="N145" s="40">
        <f>IF(OR(K145="",L145=""),"",K145*L145*(1-M145))</f>
        <v/>
      </c>
      <c r="O145" s="10" t="n"/>
      <c r="P145" s="40">
        <f>IF(OR(N145="",O145=""),"",N145*O145)</f>
        <v/>
      </c>
      <c r="Q145" s="40">
        <f>IF(OR(N145="",P145=""),"",N145+P145)</f>
        <v/>
      </c>
      <c r="R145" s="2" t="n"/>
      <c r="S145" s="10" t="n"/>
      <c r="T145" s="40">
        <f>IF(OR(Q145="",S145=""),"",Q145*S145)</f>
        <v/>
      </c>
      <c r="U145" s="17">
        <f>IF(D145="","",D145-TODAY())</f>
        <v/>
      </c>
      <c r="V145" s="15">
        <f>IF(R145="","",IF(R145="Aceptado","Ganado",IF(R145="Rechazado","Perdido",IF(D145&lt;TODAY(),"Vencido","Pendiente"))))</f>
        <v/>
      </c>
      <c r="W145" s="7" t="n"/>
    </row>
    <row r="146">
      <c r="A146" s="2" t="n"/>
      <c r="B146" s="2" t="n"/>
      <c r="C146" s="35" t="n"/>
      <c r="D146" s="36">
        <f>IF(C146="","",C146+30)</f>
        <v/>
      </c>
      <c r="E146" s="2" t="n"/>
      <c r="F146" s="5">
        <f>IF(E146="","",IFERROR(VLOOKUP(E146,'Clientes'!$A$2:$E$1000,2,FALSE),"Cliente no encontrado"))</f>
        <v/>
      </c>
      <c r="G146" s="6">
        <f>IF(E146="","",IFERROR(VLOOKUP(E146,'Clientes'!$A$2:$E$1000,3,FALSE),""))</f>
        <v/>
      </c>
      <c r="H146" s="5">
        <f>IF(E146="","",IFERROR(VLOOKUP(E146,'Clientes'!$A$2:$E$1000,4,FALSE),""))</f>
        <v/>
      </c>
      <c r="I146" s="2" t="n"/>
      <c r="J146" s="7" t="n"/>
      <c r="K146" s="8" t="n"/>
      <c r="L146" s="37" t="n"/>
      <c r="M146" s="10" t="n"/>
      <c r="N146" s="38">
        <f>IF(OR(K146="",L146=""),"",K146*L146*(1-M146))</f>
        <v/>
      </c>
      <c r="O146" s="10" t="n"/>
      <c r="P146" s="38">
        <f>IF(OR(N146="",O146=""),"",N146*O146)</f>
        <v/>
      </c>
      <c r="Q146" s="38">
        <f>IF(OR(N146="",P146=""),"",N146+P146)</f>
        <v/>
      </c>
      <c r="R146" s="2" t="n"/>
      <c r="S146" s="10" t="n"/>
      <c r="T146" s="38">
        <f>IF(OR(Q146="",S146=""),"",Q146*S146)</f>
        <v/>
      </c>
      <c r="U146" s="12">
        <f>IF(D146="","",D146-TODAY())</f>
        <v/>
      </c>
      <c r="V146" s="6">
        <f>IF(R146="","",IF(R146="Aceptado","Ganado",IF(R146="Rechazado","Perdido",IF(D146&lt;TODAY(),"Vencido","Pendiente"))))</f>
        <v/>
      </c>
      <c r="W146" s="7" t="n"/>
    </row>
    <row r="147">
      <c r="A147" s="2" t="n"/>
      <c r="B147" s="2" t="n"/>
      <c r="C147" s="35" t="n"/>
      <c r="D147" s="39">
        <f>IF(C147="","",C147+30)</f>
        <v/>
      </c>
      <c r="E147" s="2" t="n"/>
      <c r="F147" s="14">
        <f>IF(E147="","",IFERROR(VLOOKUP(E147,'Clientes'!$A$2:$E$1000,2,FALSE),"Cliente no encontrado"))</f>
        <v/>
      </c>
      <c r="G147" s="15">
        <f>IF(E147="","",IFERROR(VLOOKUP(E147,'Clientes'!$A$2:$E$1000,3,FALSE),""))</f>
        <v/>
      </c>
      <c r="H147" s="14">
        <f>IF(E147="","",IFERROR(VLOOKUP(E147,'Clientes'!$A$2:$E$1000,4,FALSE),""))</f>
        <v/>
      </c>
      <c r="I147" s="2" t="n"/>
      <c r="J147" s="7" t="n"/>
      <c r="K147" s="8" t="n"/>
      <c r="L147" s="37" t="n"/>
      <c r="M147" s="10" t="n"/>
      <c r="N147" s="40">
        <f>IF(OR(K147="",L147=""),"",K147*L147*(1-M147))</f>
        <v/>
      </c>
      <c r="O147" s="10" t="n"/>
      <c r="P147" s="40">
        <f>IF(OR(N147="",O147=""),"",N147*O147)</f>
        <v/>
      </c>
      <c r="Q147" s="40">
        <f>IF(OR(N147="",P147=""),"",N147+P147)</f>
        <v/>
      </c>
      <c r="R147" s="2" t="n"/>
      <c r="S147" s="10" t="n"/>
      <c r="T147" s="40">
        <f>IF(OR(Q147="",S147=""),"",Q147*S147)</f>
        <v/>
      </c>
      <c r="U147" s="17">
        <f>IF(D147="","",D147-TODAY())</f>
        <v/>
      </c>
      <c r="V147" s="15">
        <f>IF(R147="","",IF(R147="Aceptado","Ganado",IF(R147="Rechazado","Perdido",IF(D147&lt;TODAY(),"Vencido","Pendiente"))))</f>
        <v/>
      </c>
      <c r="W147" s="7" t="n"/>
    </row>
    <row r="148">
      <c r="A148" s="2" t="n"/>
      <c r="B148" s="2" t="n"/>
      <c r="C148" s="35" t="n"/>
      <c r="D148" s="36">
        <f>IF(C148="","",C148+30)</f>
        <v/>
      </c>
      <c r="E148" s="2" t="n"/>
      <c r="F148" s="5">
        <f>IF(E148="","",IFERROR(VLOOKUP(E148,'Clientes'!$A$2:$E$1000,2,FALSE),"Cliente no encontrado"))</f>
        <v/>
      </c>
      <c r="G148" s="6">
        <f>IF(E148="","",IFERROR(VLOOKUP(E148,'Clientes'!$A$2:$E$1000,3,FALSE),""))</f>
        <v/>
      </c>
      <c r="H148" s="5">
        <f>IF(E148="","",IFERROR(VLOOKUP(E148,'Clientes'!$A$2:$E$1000,4,FALSE),""))</f>
        <v/>
      </c>
      <c r="I148" s="2" t="n"/>
      <c r="J148" s="7" t="n"/>
      <c r="K148" s="8" t="n"/>
      <c r="L148" s="37" t="n"/>
      <c r="M148" s="10" t="n"/>
      <c r="N148" s="38">
        <f>IF(OR(K148="",L148=""),"",K148*L148*(1-M148))</f>
        <v/>
      </c>
      <c r="O148" s="10" t="n"/>
      <c r="P148" s="38">
        <f>IF(OR(N148="",O148=""),"",N148*O148)</f>
        <v/>
      </c>
      <c r="Q148" s="38">
        <f>IF(OR(N148="",P148=""),"",N148+P148)</f>
        <v/>
      </c>
      <c r="R148" s="2" t="n"/>
      <c r="S148" s="10" t="n"/>
      <c r="T148" s="38">
        <f>IF(OR(Q148="",S148=""),"",Q148*S148)</f>
        <v/>
      </c>
      <c r="U148" s="12">
        <f>IF(D148="","",D148-TODAY())</f>
        <v/>
      </c>
      <c r="V148" s="6">
        <f>IF(R148="","",IF(R148="Aceptado","Ganado",IF(R148="Rechazado","Perdido",IF(D148&lt;TODAY(),"Vencido","Pendiente"))))</f>
        <v/>
      </c>
      <c r="W148" s="7" t="n"/>
    </row>
    <row r="149">
      <c r="A149" s="2" t="n"/>
      <c r="B149" s="2" t="n"/>
      <c r="C149" s="35" t="n"/>
      <c r="D149" s="39">
        <f>IF(C149="","",C149+30)</f>
        <v/>
      </c>
      <c r="E149" s="2" t="n"/>
      <c r="F149" s="14">
        <f>IF(E149="","",IFERROR(VLOOKUP(E149,'Clientes'!$A$2:$E$1000,2,FALSE),"Cliente no encontrado"))</f>
        <v/>
      </c>
      <c r="G149" s="15">
        <f>IF(E149="","",IFERROR(VLOOKUP(E149,'Clientes'!$A$2:$E$1000,3,FALSE),""))</f>
        <v/>
      </c>
      <c r="H149" s="14">
        <f>IF(E149="","",IFERROR(VLOOKUP(E149,'Clientes'!$A$2:$E$1000,4,FALSE),""))</f>
        <v/>
      </c>
      <c r="I149" s="2" t="n"/>
      <c r="J149" s="7" t="n"/>
      <c r="K149" s="8" t="n"/>
      <c r="L149" s="37" t="n"/>
      <c r="M149" s="10" t="n"/>
      <c r="N149" s="40">
        <f>IF(OR(K149="",L149=""),"",K149*L149*(1-M149))</f>
        <v/>
      </c>
      <c r="O149" s="10" t="n"/>
      <c r="P149" s="40">
        <f>IF(OR(N149="",O149=""),"",N149*O149)</f>
        <v/>
      </c>
      <c r="Q149" s="40">
        <f>IF(OR(N149="",P149=""),"",N149+P149)</f>
        <v/>
      </c>
      <c r="R149" s="2" t="n"/>
      <c r="S149" s="10" t="n"/>
      <c r="T149" s="40">
        <f>IF(OR(Q149="",S149=""),"",Q149*S149)</f>
        <v/>
      </c>
      <c r="U149" s="17">
        <f>IF(D149="","",D149-TODAY())</f>
        <v/>
      </c>
      <c r="V149" s="15">
        <f>IF(R149="","",IF(R149="Aceptado","Ganado",IF(R149="Rechazado","Perdido",IF(D149&lt;TODAY(),"Vencido","Pendiente"))))</f>
        <v/>
      </c>
      <c r="W149" s="7" t="n"/>
    </row>
    <row r="150">
      <c r="A150" s="2" t="n"/>
      <c r="B150" s="2" t="n"/>
      <c r="C150" s="35" t="n"/>
      <c r="D150" s="36">
        <f>IF(C150="","",C150+30)</f>
        <v/>
      </c>
      <c r="E150" s="2" t="n"/>
      <c r="F150" s="5">
        <f>IF(E150="","",IFERROR(VLOOKUP(E150,'Clientes'!$A$2:$E$1000,2,FALSE),"Cliente no encontrado"))</f>
        <v/>
      </c>
      <c r="G150" s="6">
        <f>IF(E150="","",IFERROR(VLOOKUP(E150,'Clientes'!$A$2:$E$1000,3,FALSE),""))</f>
        <v/>
      </c>
      <c r="H150" s="5">
        <f>IF(E150="","",IFERROR(VLOOKUP(E150,'Clientes'!$A$2:$E$1000,4,FALSE),""))</f>
        <v/>
      </c>
      <c r="I150" s="2" t="n"/>
      <c r="J150" s="7" t="n"/>
      <c r="K150" s="8" t="n"/>
      <c r="L150" s="37" t="n"/>
      <c r="M150" s="10" t="n"/>
      <c r="N150" s="38">
        <f>IF(OR(K150="",L150=""),"",K150*L150*(1-M150))</f>
        <v/>
      </c>
      <c r="O150" s="10" t="n"/>
      <c r="P150" s="38">
        <f>IF(OR(N150="",O150=""),"",N150*O150)</f>
        <v/>
      </c>
      <c r="Q150" s="38">
        <f>IF(OR(N150="",P150=""),"",N150+P150)</f>
        <v/>
      </c>
      <c r="R150" s="2" t="n"/>
      <c r="S150" s="10" t="n"/>
      <c r="T150" s="38">
        <f>IF(OR(Q150="",S150=""),"",Q150*S150)</f>
        <v/>
      </c>
      <c r="U150" s="12">
        <f>IF(D150="","",D150-TODAY())</f>
        <v/>
      </c>
      <c r="V150" s="6">
        <f>IF(R150="","",IF(R150="Aceptado","Ganado",IF(R150="Rechazado","Perdido",IF(D150&lt;TODAY(),"Vencido","Pendiente"))))</f>
        <v/>
      </c>
      <c r="W150" s="7" t="n"/>
    </row>
    <row r="151">
      <c r="A151" s="2" t="n"/>
      <c r="B151" s="2" t="n"/>
      <c r="C151" s="35" t="n"/>
      <c r="D151" s="39">
        <f>IF(C151="","",C151+30)</f>
        <v/>
      </c>
      <c r="E151" s="2" t="n"/>
      <c r="F151" s="14">
        <f>IF(E151="","",IFERROR(VLOOKUP(E151,'Clientes'!$A$2:$E$1000,2,FALSE),"Cliente no encontrado"))</f>
        <v/>
      </c>
      <c r="G151" s="15">
        <f>IF(E151="","",IFERROR(VLOOKUP(E151,'Clientes'!$A$2:$E$1000,3,FALSE),""))</f>
        <v/>
      </c>
      <c r="H151" s="14">
        <f>IF(E151="","",IFERROR(VLOOKUP(E151,'Clientes'!$A$2:$E$1000,4,FALSE),""))</f>
        <v/>
      </c>
      <c r="I151" s="2" t="n"/>
      <c r="J151" s="7" t="n"/>
      <c r="K151" s="8" t="n"/>
      <c r="L151" s="37" t="n"/>
      <c r="M151" s="10" t="n"/>
      <c r="N151" s="40">
        <f>IF(OR(K151="",L151=""),"",K151*L151*(1-M151))</f>
        <v/>
      </c>
      <c r="O151" s="10" t="n"/>
      <c r="P151" s="40">
        <f>IF(OR(N151="",O151=""),"",N151*O151)</f>
        <v/>
      </c>
      <c r="Q151" s="40">
        <f>IF(OR(N151="",P151=""),"",N151+P151)</f>
        <v/>
      </c>
      <c r="R151" s="2" t="n"/>
      <c r="S151" s="10" t="n"/>
      <c r="T151" s="40">
        <f>IF(OR(Q151="",S151=""),"",Q151*S151)</f>
        <v/>
      </c>
      <c r="U151" s="17">
        <f>IF(D151="","",D151-TODAY())</f>
        <v/>
      </c>
      <c r="V151" s="15">
        <f>IF(R151="","",IF(R151="Aceptado","Ganado",IF(R151="Rechazado","Perdido",IF(D151&lt;TODAY(),"Vencido","Pendiente"))))</f>
        <v/>
      </c>
      <c r="W151" s="7" t="n"/>
    </row>
    <row r="152">
      <c r="A152" s="2" t="n"/>
      <c r="B152" s="2" t="n"/>
      <c r="C152" s="35" t="n"/>
      <c r="D152" s="36">
        <f>IF(C152="","",C152+30)</f>
        <v/>
      </c>
      <c r="E152" s="2" t="n"/>
      <c r="F152" s="5">
        <f>IF(E152="","",IFERROR(VLOOKUP(E152,'Clientes'!$A$2:$E$1000,2,FALSE),"Cliente no encontrado"))</f>
        <v/>
      </c>
      <c r="G152" s="6">
        <f>IF(E152="","",IFERROR(VLOOKUP(E152,'Clientes'!$A$2:$E$1000,3,FALSE),""))</f>
        <v/>
      </c>
      <c r="H152" s="5">
        <f>IF(E152="","",IFERROR(VLOOKUP(E152,'Clientes'!$A$2:$E$1000,4,FALSE),""))</f>
        <v/>
      </c>
      <c r="I152" s="2" t="n"/>
      <c r="J152" s="7" t="n"/>
      <c r="K152" s="8" t="n"/>
      <c r="L152" s="37" t="n"/>
      <c r="M152" s="10" t="n"/>
      <c r="N152" s="38">
        <f>IF(OR(K152="",L152=""),"",K152*L152*(1-M152))</f>
        <v/>
      </c>
      <c r="O152" s="10" t="n"/>
      <c r="P152" s="38">
        <f>IF(OR(N152="",O152=""),"",N152*O152)</f>
        <v/>
      </c>
      <c r="Q152" s="38">
        <f>IF(OR(N152="",P152=""),"",N152+P152)</f>
        <v/>
      </c>
      <c r="R152" s="2" t="n"/>
      <c r="S152" s="10" t="n"/>
      <c r="T152" s="38">
        <f>IF(OR(Q152="",S152=""),"",Q152*S152)</f>
        <v/>
      </c>
      <c r="U152" s="12">
        <f>IF(D152="","",D152-TODAY())</f>
        <v/>
      </c>
      <c r="V152" s="6">
        <f>IF(R152="","",IF(R152="Aceptado","Ganado",IF(R152="Rechazado","Perdido",IF(D152&lt;TODAY(),"Vencido","Pendiente"))))</f>
        <v/>
      </c>
      <c r="W152" s="7" t="n"/>
    </row>
    <row r="153">
      <c r="A153" s="2" t="n"/>
      <c r="B153" s="2" t="n"/>
      <c r="C153" s="35" t="n"/>
      <c r="D153" s="39">
        <f>IF(C153="","",C153+30)</f>
        <v/>
      </c>
      <c r="E153" s="2" t="n"/>
      <c r="F153" s="14">
        <f>IF(E153="","",IFERROR(VLOOKUP(E153,'Clientes'!$A$2:$E$1000,2,FALSE),"Cliente no encontrado"))</f>
        <v/>
      </c>
      <c r="G153" s="15">
        <f>IF(E153="","",IFERROR(VLOOKUP(E153,'Clientes'!$A$2:$E$1000,3,FALSE),""))</f>
        <v/>
      </c>
      <c r="H153" s="14">
        <f>IF(E153="","",IFERROR(VLOOKUP(E153,'Clientes'!$A$2:$E$1000,4,FALSE),""))</f>
        <v/>
      </c>
      <c r="I153" s="2" t="n"/>
      <c r="J153" s="7" t="n"/>
      <c r="K153" s="8" t="n"/>
      <c r="L153" s="37" t="n"/>
      <c r="M153" s="10" t="n"/>
      <c r="N153" s="40">
        <f>IF(OR(K153="",L153=""),"",K153*L153*(1-M153))</f>
        <v/>
      </c>
      <c r="O153" s="10" t="n"/>
      <c r="P153" s="40">
        <f>IF(OR(N153="",O153=""),"",N153*O153)</f>
        <v/>
      </c>
      <c r="Q153" s="40">
        <f>IF(OR(N153="",P153=""),"",N153+P153)</f>
        <v/>
      </c>
      <c r="R153" s="2" t="n"/>
      <c r="S153" s="10" t="n"/>
      <c r="T153" s="40">
        <f>IF(OR(Q153="",S153=""),"",Q153*S153)</f>
        <v/>
      </c>
      <c r="U153" s="17">
        <f>IF(D153="","",D153-TODAY())</f>
        <v/>
      </c>
      <c r="V153" s="15">
        <f>IF(R153="","",IF(R153="Aceptado","Ganado",IF(R153="Rechazado","Perdido",IF(D153&lt;TODAY(),"Vencido","Pendiente"))))</f>
        <v/>
      </c>
      <c r="W153" s="7" t="n"/>
    </row>
    <row r="154">
      <c r="A154" s="2" t="n"/>
      <c r="B154" s="2" t="n"/>
      <c r="C154" s="35" t="n"/>
      <c r="D154" s="36">
        <f>IF(C154="","",C154+30)</f>
        <v/>
      </c>
      <c r="E154" s="2" t="n"/>
      <c r="F154" s="5">
        <f>IF(E154="","",IFERROR(VLOOKUP(E154,'Clientes'!$A$2:$E$1000,2,FALSE),"Cliente no encontrado"))</f>
        <v/>
      </c>
      <c r="G154" s="6">
        <f>IF(E154="","",IFERROR(VLOOKUP(E154,'Clientes'!$A$2:$E$1000,3,FALSE),""))</f>
        <v/>
      </c>
      <c r="H154" s="5">
        <f>IF(E154="","",IFERROR(VLOOKUP(E154,'Clientes'!$A$2:$E$1000,4,FALSE),""))</f>
        <v/>
      </c>
      <c r="I154" s="2" t="n"/>
      <c r="J154" s="7" t="n"/>
      <c r="K154" s="8" t="n"/>
      <c r="L154" s="37" t="n"/>
      <c r="M154" s="10" t="n"/>
      <c r="N154" s="38">
        <f>IF(OR(K154="",L154=""),"",K154*L154*(1-M154))</f>
        <v/>
      </c>
      <c r="O154" s="10" t="n"/>
      <c r="P154" s="38">
        <f>IF(OR(N154="",O154=""),"",N154*O154)</f>
        <v/>
      </c>
      <c r="Q154" s="38">
        <f>IF(OR(N154="",P154=""),"",N154+P154)</f>
        <v/>
      </c>
      <c r="R154" s="2" t="n"/>
      <c r="S154" s="10" t="n"/>
      <c r="T154" s="38">
        <f>IF(OR(Q154="",S154=""),"",Q154*S154)</f>
        <v/>
      </c>
      <c r="U154" s="12">
        <f>IF(D154="","",D154-TODAY())</f>
        <v/>
      </c>
      <c r="V154" s="6">
        <f>IF(R154="","",IF(R154="Aceptado","Ganado",IF(R154="Rechazado","Perdido",IF(D154&lt;TODAY(),"Vencido","Pendiente"))))</f>
        <v/>
      </c>
      <c r="W154" s="7" t="n"/>
    </row>
    <row r="155">
      <c r="A155" s="2" t="n"/>
      <c r="B155" s="2" t="n"/>
      <c r="C155" s="35" t="n"/>
      <c r="D155" s="39">
        <f>IF(C155="","",C155+30)</f>
        <v/>
      </c>
      <c r="E155" s="2" t="n"/>
      <c r="F155" s="14">
        <f>IF(E155="","",IFERROR(VLOOKUP(E155,'Clientes'!$A$2:$E$1000,2,FALSE),"Cliente no encontrado"))</f>
        <v/>
      </c>
      <c r="G155" s="15">
        <f>IF(E155="","",IFERROR(VLOOKUP(E155,'Clientes'!$A$2:$E$1000,3,FALSE),""))</f>
        <v/>
      </c>
      <c r="H155" s="14">
        <f>IF(E155="","",IFERROR(VLOOKUP(E155,'Clientes'!$A$2:$E$1000,4,FALSE),""))</f>
        <v/>
      </c>
      <c r="I155" s="2" t="n"/>
      <c r="J155" s="7" t="n"/>
      <c r="K155" s="8" t="n"/>
      <c r="L155" s="37" t="n"/>
      <c r="M155" s="10" t="n"/>
      <c r="N155" s="40">
        <f>IF(OR(K155="",L155=""),"",K155*L155*(1-M155))</f>
        <v/>
      </c>
      <c r="O155" s="10" t="n"/>
      <c r="P155" s="40">
        <f>IF(OR(N155="",O155=""),"",N155*O155)</f>
        <v/>
      </c>
      <c r="Q155" s="40">
        <f>IF(OR(N155="",P155=""),"",N155+P155)</f>
        <v/>
      </c>
      <c r="R155" s="2" t="n"/>
      <c r="S155" s="10" t="n"/>
      <c r="T155" s="40">
        <f>IF(OR(Q155="",S155=""),"",Q155*S155)</f>
        <v/>
      </c>
      <c r="U155" s="17">
        <f>IF(D155="","",D155-TODAY())</f>
        <v/>
      </c>
      <c r="V155" s="15">
        <f>IF(R155="","",IF(R155="Aceptado","Ganado",IF(R155="Rechazado","Perdido",IF(D155&lt;TODAY(),"Vencido","Pendiente"))))</f>
        <v/>
      </c>
      <c r="W155" s="7" t="n"/>
    </row>
    <row r="156">
      <c r="A156" s="2" t="n"/>
      <c r="B156" s="2" t="n"/>
      <c r="C156" s="35" t="n"/>
      <c r="D156" s="36">
        <f>IF(C156="","",C156+30)</f>
        <v/>
      </c>
      <c r="E156" s="2" t="n"/>
      <c r="F156" s="5">
        <f>IF(E156="","",IFERROR(VLOOKUP(E156,'Clientes'!$A$2:$E$1000,2,FALSE),"Cliente no encontrado"))</f>
        <v/>
      </c>
      <c r="G156" s="6">
        <f>IF(E156="","",IFERROR(VLOOKUP(E156,'Clientes'!$A$2:$E$1000,3,FALSE),""))</f>
        <v/>
      </c>
      <c r="H156" s="5">
        <f>IF(E156="","",IFERROR(VLOOKUP(E156,'Clientes'!$A$2:$E$1000,4,FALSE),""))</f>
        <v/>
      </c>
      <c r="I156" s="2" t="n"/>
      <c r="J156" s="7" t="n"/>
      <c r="K156" s="8" t="n"/>
      <c r="L156" s="37" t="n"/>
      <c r="M156" s="10" t="n"/>
      <c r="N156" s="38">
        <f>IF(OR(K156="",L156=""),"",K156*L156*(1-M156))</f>
        <v/>
      </c>
      <c r="O156" s="10" t="n"/>
      <c r="P156" s="38">
        <f>IF(OR(N156="",O156=""),"",N156*O156)</f>
        <v/>
      </c>
      <c r="Q156" s="38">
        <f>IF(OR(N156="",P156=""),"",N156+P156)</f>
        <v/>
      </c>
      <c r="R156" s="2" t="n"/>
      <c r="S156" s="10" t="n"/>
      <c r="T156" s="38">
        <f>IF(OR(Q156="",S156=""),"",Q156*S156)</f>
        <v/>
      </c>
      <c r="U156" s="12">
        <f>IF(D156="","",D156-TODAY())</f>
        <v/>
      </c>
      <c r="V156" s="6">
        <f>IF(R156="","",IF(R156="Aceptado","Ganado",IF(R156="Rechazado","Perdido",IF(D156&lt;TODAY(),"Vencido","Pendiente"))))</f>
        <v/>
      </c>
      <c r="W156" s="7" t="n"/>
    </row>
    <row r="157">
      <c r="A157" s="2" t="n"/>
      <c r="B157" s="2" t="n"/>
      <c r="C157" s="35" t="n"/>
      <c r="D157" s="39">
        <f>IF(C157="","",C157+30)</f>
        <v/>
      </c>
      <c r="E157" s="2" t="n"/>
      <c r="F157" s="14">
        <f>IF(E157="","",IFERROR(VLOOKUP(E157,'Clientes'!$A$2:$E$1000,2,FALSE),"Cliente no encontrado"))</f>
        <v/>
      </c>
      <c r="G157" s="15">
        <f>IF(E157="","",IFERROR(VLOOKUP(E157,'Clientes'!$A$2:$E$1000,3,FALSE),""))</f>
        <v/>
      </c>
      <c r="H157" s="14">
        <f>IF(E157="","",IFERROR(VLOOKUP(E157,'Clientes'!$A$2:$E$1000,4,FALSE),""))</f>
        <v/>
      </c>
      <c r="I157" s="2" t="n"/>
      <c r="J157" s="7" t="n"/>
      <c r="K157" s="8" t="n"/>
      <c r="L157" s="37" t="n"/>
      <c r="M157" s="10" t="n"/>
      <c r="N157" s="40">
        <f>IF(OR(K157="",L157=""),"",K157*L157*(1-M157))</f>
        <v/>
      </c>
      <c r="O157" s="10" t="n"/>
      <c r="P157" s="40">
        <f>IF(OR(N157="",O157=""),"",N157*O157)</f>
        <v/>
      </c>
      <c r="Q157" s="40">
        <f>IF(OR(N157="",P157=""),"",N157+P157)</f>
        <v/>
      </c>
      <c r="R157" s="2" t="n"/>
      <c r="S157" s="10" t="n"/>
      <c r="T157" s="40">
        <f>IF(OR(Q157="",S157=""),"",Q157*S157)</f>
        <v/>
      </c>
      <c r="U157" s="17">
        <f>IF(D157="","",D157-TODAY())</f>
        <v/>
      </c>
      <c r="V157" s="15">
        <f>IF(R157="","",IF(R157="Aceptado","Ganado",IF(R157="Rechazado","Perdido",IF(D157&lt;TODAY(),"Vencido","Pendiente"))))</f>
        <v/>
      </c>
      <c r="W157" s="7" t="n"/>
    </row>
    <row r="158">
      <c r="A158" s="2" t="n"/>
      <c r="B158" s="2" t="n"/>
      <c r="C158" s="35" t="n"/>
      <c r="D158" s="36">
        <f>IF(C158="","",C158+30)</f>
        <v/>
      </c>
      <c r="E158" s="2" t="n"/>
      <c r="F158" s="5">
        <f>IF(E158="","",IFERROR(VLOOKUP(E158,'Clientes'!$A$2:$E$1000,2,FALSE),"Cliente no encontrado"))</f>
        <v/>
      </c>
      <c r="G158" s="6">
        <f>IF(E158="","",IFERROR(VLOOKUP(E158,'Clientes'!$A$2:$E$1000,3,FALSE),""))</f>
        <v/>
      </c>
      <c r="H158" s="5">
        <f>IF(E158="","",IFERROR(VLOOKUP(E158,'Clientes'!$A$2:$E$1000,4,FALSE),""))</f>
        <v/>
      </c>
      <c r="I158" s="2" t="n"/>
      <c r="J158" s="7" t="n"/>
      <c r="K158" s="8" t="n"/>
      <c r="L158" s="37" t="n"/>
      <c r="M158" s="10" t="n"/>
      <c r="N158" s="38">
        <f>IF(OR(K158="",L158=""),"",K158*L158*(1-M158))</f>
        <v/>
      </c>
      <c r="O158" s="10" t="n"/>
      <c r="P158" s="38">
        <f>IF(OR(N158="",O158=""),"",N158*O158)</f>
        <v/>
      </c>
      <c r="Q158" s="38">
        <f>IF(OR(N158="",P158=""),"",N158+P158)</f>
        <v/>
      </c>
      <c r="R158" s="2" t="n"/>
      <c r="S158" s="10" t="n"/>
      <c r="T158" s="38">
        <f>IF(OR(Q158="",S158=""),"",Q158*S158)</f>
        <v/>
      </c>
      <c r="U158" s="12">
        <f>IF(D158="","",D158-TODAY())</f>
        <v/>
      </c>
      <c r="V158" s="6">
        <f>IF(R158="","",IF(R158="Aceptado","Ganado",IF(R158="Rechazado","Perdido",IF(D158&lt;TODAY(),"Vencido","Pendiente"))))</f>
        <v/>
      </c>
      <c r="W158" s="7" t="n"/>
    </row>
    <row r="159">
      <c r="A159" s="2" t="n"/>
      <c r="B159" s="2" t="n"/>
      <c r="C159" s="35" t="n"/>
      <c r="D159" s="39">
        <f>IF(C159="","",C159+30)</f>
        <v/>
      </c>
      <c r="E159" s="2" t="n"/>
      <c r="F159" s="14">
        <f>IF(E159="","",IFERROR(VLOOKUP(E159,'Clientes'!$A$2:$E$1000,2,FALSE),"Cliente no encontrado"))</f>
        <v/>
      </c>
      <c r="G159" s="15">
        <f>IF(E159="","",IFERROR(VLOOKUP(E159,'Clientes'!$A$2:$E$1000,3,FALSE),""))</f>
        <v/>
      </c>
      <c r="H159" s="14">
        <f>IF(E159="","",IFERROR(VLOOKUP(E159,'Clientes'!$A$2:$E$1000,4,FALSE),""))</f>
        <v/>
      </c>
      <c r="I159" s="2" t="n"/>
      <c r="J159" s="7" t="n"/>
      <c r="K159" s="8" t="n"/>
      <c r="L159" s="37" t="n"/>
      <c r="M159" s="10" t="n"/>
      <c r="N159" s="40">
        <f>IF(OR(K159="",L159=""),"",K159*L159*(1-M159))</f>
        <v/>
      </c>
      <c r="O159" s="10" t="n"/>
      <c r="P159" s="40">
        <f>IF(OR(N159="",O159=""),"",N159*O159)</f>
        <v/>
      </c>
      <c r="Q159" s="40">
        <f>IF(OR(N159="",P159=""),"",N159+P159)</f>
        <v/>
      </c>
      <c r="R159" s="2" t="n"/>
      <c r="S159" s="10" t="n"/>
      <c r="T159" s="40">
        <f>IF(OR(Q159="",S159=""),"",Q159*S159)</f>
        <v/>
      </c>
      <c r="U159" s="17">
        <f>IF(D159="","",D159-TODAY())</f>
        <v/>
      </c>
      <c r="V159" s="15">
        <f>IF(R159="","",IF(R159="Aceptado","Ganado",IF(R159="Rechazado","Perdido",IF(D159&lt;TODAY(),"Vencido","Pendiente"))))</f>
        <v/>
      </c>
      <c r="W159" s="7" t="n"/>
    </row>
    <row r="160">
      <c r="A160" s="2" t="n"/>
      <c r="B160" s="2" t="n"/>
      <c r="C160" s="35" t="n"/>
      <c r="D160" s="36">
        <f>IF(C160="","",C160+30)</f>
        <v/>
      </c>
      <c r="E160" s="2" t="n"/>
      <c r="F160" s="5">
        <f>IF(E160="","",IFERROR(VLOOKUP(E160,'Clientes'!$A$2:$E$1000,2,FALSE),"Cliente no encontrado"))</f>
        <v/>
      </c>
      <c r="G160" s="6">
        <f>IF(E160="","",IFERROR(VLOOKUP(E160,'Clientes'!$A$2:$E$1000,3,FALSE),""))</f>
        <v/>
      </c>
      <c r="H160" s="5">
        <f>IF(E160="","",IFERROR(VLOOKUP(E160,'Clientes'!$A$2:$E$1000,4,FALSE),""))</f>
        <v/>
      </c>
      <c r="I160" s="2" t="n"/>
      <c r="J160" s="7" t="n"/>
      <c r="K160" s="8" t="n"/>
      <c r="L160" s="37" t="n"/>
      <c r="M160" s="10" t="n"/>
      <c r="N160" s="38">
        <f>IF(OR(K160="",L160=""),"",K160*L160*(1-M160))</f>
        <v/>
      </c>
      <c r="O160" s="10" t="n"/>
      <c r="P160" s="38">
        <f>IF(OR(N160="",O160=""),"",N160*O160)</f>
        <v/>
      </c>
      <c r="Q160" s="38">
        <f>IF(OR(N160="",P160=""),"",N160+P160)</f>
        <v/>
      </c>
      <c r="R160" s="2" t="n"/>
      <c r="S160" s="10" t="n"/>
      <c r="T160" s="38">
        <f>IF(OR(Q160="",S160=""),"",Q160*S160)</f>
        <v/>
      </c>
      <c r="U160" s="12">
        <f>IF(D160="","",D160-TODAY())</f>
        <v/>
      </c>
      <c r="V160" s="6">
        <f>IF(R160="","",IF(R160="Aceptado","Ganado",IF(R160="Rechazado","Perdido",IF(D160&lt;TODAY(),"Vencido","Pendiente"))))</f>
        <v/>
      </c>
      <c r="W160" s="7" t="n"/>
    </row>
    <row r="161">
      <c r="A161" s="2" t="n"/>
      <c r="B161" s="2" t="n"/>
      <c r="C161" s="35" t="n"/>
      <c r="D161" s="39">
        <f>IF(C161="","",C161+30)</f>
        <v/>
      </c>
      <c r="E161" s="2" t="n"/>
      <c r="F161" s="14">
        <f>IF(E161="","",IFERROR(VLOOKUP(E161,'Clientes'!$A$2:$E$1000,2,FALSE),"Cliente no encontrado"))</f>
        <v/>
      </c>
      <c r="G161" s="15">
        <f>IF(E161="","",IFERROR(VLOOKUP(E161,'Clientes'!$A$2:$E$1000,3,FALSE),""))</f>
        <v/>
      </c>
      <c r="H161" s="14">
        <f>IF(E161="","",IFERROR(VLOOKUP(E161,'Clientes'!$A$2:$E$1000,4,FALSE),""))</f>
        <v/>
      </c>
      <c r="I161" s="2" t="n"/>
      <c r="J161" s="7" t="n"/>
      <c r="K161" s="8" t="n"/>
      <c r="L161" s="37" t="n"/>
      <c r="M161" s="10" t="n"/>
      <c r="N161" s="40">
        <f>IF(OR(K161="",L161=""),"",K161*L161*(1-M161))</f>
        <v/>
      </c>
      <c r="O161" s="10" t="n"/>
      <c r="P161" s="40">
        <f>IF(OR(N161="",O161=""),"",N161*O161)</f>
        <v/>
      </c>
      <c r="Q161" s="40">
        <f>IF(OR(N161="",P161=""),"",N161+P161)</f>
        <v/>
      </c>
      <c r="R161" s="2" t="n"/>
      <c r="S161" s="10" t="n"/>
      <c r="T161" s="40">
        <f>IF(OR(Q161="",S161=""),"",Q161*S161)</f>
        <v/>
      </c>
      <c r="U161" s="17">
        <f>IF(D161="","",D161-TODAY())</f>
        <v/>
      </c>
      <c r="V161" s="15">
        <f>IF(R161="","",IF(R161="Aceptado","Ganado",IF(R161="Rechazado","Perdido",IF(D161&lt;TODAY(),"Vencido","Pendiente"))))</f>
        <v/>
      </c>
      <c r="W161" s="7" t="n"/>
    </row>
    <row r="162">
      <c r="A162" s="2" t="n"/>
      <c r="B162" s="2" t="n"/>
      <c r="C162" s="35" t="n"/>
      <c r="D162" s="36">
        <f>IF(C162="","",C162+30)</f>
        <v/>
      </c>
      <c r="E162" s="2" t="n"/>
      <c r="F162" s="5">
        <f>IF(E162="","",IFERROR(VLOOKUP(E162,'Clientes'!$A$2:$E$1000,2,FALSE),"Cliente no encontrado"))</f>
        <v/>
      </c>
      <c r="G162" s="6">
        <f>IF(E162="","",IFERROR(VLOOKUP(E162,'Clientes'!$A$2:$E$1000,3,FALSE),""))</f>
        <v/>
      </c>
      <c r="H162" s="5">
        <f>IF(E162="","",IFERROR(VLOOKUP(E162,'Clientes'!$A$2:$E$1000,4,FALSE),""))</f>
        <v/>
      </c>
      <c r="I162" s="2" t="n"/>
      <c r="J162" s="7" t="n"/>
      <c r="K162" s="8" t="n"/>
      <c r="L162" s="37" t="n"/>
      <c r="M162" s="10" t="n"/>
      <c r="N162" s="38">
        <f>IF(OR(K162="",L162=""),"",K162*L162*(1-M162))</f>
        <v/>
      </c>
      <c r="O162" s="10" t="n"/>
      <c r="P162" s="38">
        <f>IF(OR(N162="",O162=""),"",N162*O162)</f>
        <v/>
      </c>
      <c r="Q162" s="38">
        <f>IF(OR(N162="",P162=""),"",N162+P162)</f>
        <v/>
      </c>
      <c r="R162" s="2" t="n"/>
      <c r="S162" s="10" t="n"/>
      <c r="T162" s="38">
        <f>IF(OR(Q162="",S162=""),"",Q162*S162)</f>
        <v/>
      </c>
      <c r="U162" s="12">
        <f>IF(D162="","",D162-TODAY())</f>
        <v/>
      </c>
      <c r="V162" s="6">
        <f>IF(R162="","",IF(R162="Aceptado","Ganado",IF(R162="Rechazado","Perdido",IF(D162&lt;TODAY(),"Vencido","Pendiente"))))</f>
        <v/>
      </c>
      <c r="W162" s="7" t="n"/>
    </row>
    <row r="163">
      <c r="A163" s="2" t="n"/>
      <c r="B163" s="2" t="n"/>
      <c r="C163" s="35" t="n"/>
      <c r="D163" s="39">
        <f>IF(C163="","",C163+30)</f>
        <v/>
      </c>
      <c r="E163" s="2" t="n"/>
      <c r="F163" s="14">
        <f>IF(E163="","",IFERROR(VLOOKUP(E163,'Clientes'!$A$2:$E$1000,2,FALSE),"Cliente no encontrado"))</f>
        <v/>
      </c>
      <c r="G163" s="15">
        <f>IF(E163="","",IFERROR(VLOOKUP(E163,'Clientes'!$A$2:$E$1000,3,FALSE),""))</f>
        <v/>
      </c>
      <c r="H163" s="14">
        <f>IF(E163="","",IFERROR(VLOOKUP(E163,'Clientes'!$A$2:$E$1000,4,FALSE),""))</f>
        <v/>
      </c>
      <c r="I163" s="2" t="n"/>
      <c r="J163" s="7" t="n"/>
      <c r="K163" s="8" t="n"/>
      <c r="L163" s="37" t="n"/>
      <c r="M163" s="10" t="n"/>
      <c r="N163" s="40">
        <f>IF(OR(K163="",L163=""),"",K163*L163*(1-M163))</f>
        <v/>
      </c>
      <c r="O163" s="10" t="n"/>
      <c r="P163" s="40">
        <f>IF(OR(N163="",O163=""),"",N163*O163)</f>
        <v/>
      </c>
      <c r="Q163" s="40">
        <f>IF(OR(N163="",P163=""),"",N163+P163)</f>
        <v/>
      </c>
      <c r="R163" s="2" t="n"/>
      <c r="S163" s="10" t="n"/>
      <c r="T163" s="40">
        <f>IF(OR(Q163="",S163=""),"",Q163*S163)</f>
        <v/>
      </c>
      <c r="U163" s="17">
        <f>IF(D163="","",D163-TODAY())</f>
        <v/>
      </c>
      <c r="V163" s="15">
        <f>IF(R163="","",IF(R163="Aceptado","Ganado",IF(R163="Rechazado","Perdido",IF(D163&lt;TODAY(),"Vencido","Pendiente"))))</f>
        <v/>
      </c>
      <c r="W163" s="7" t="n"/>
    </row>
    <row r="164">
      <c r="A164" s="2" t="n"/>
      <c r="B164" s="2" t="n"/>
      <c r="C164" s="35" t="n"/>
      <c r="D164" s="36">
        <f>IF(C164="","",C164+30)</f>
        <v/>
      </c>
      <c r="E164" s="2" t="n"/>
      <c r="F164" s="5">
        <f>IF(E164="","",IFERROR(VLOOKUP(E164,'Clientes'!$A$2:$E$1000,2,FALSE),"Cliente no encontrado"))</f>
        <v/>
      </c>
      <c r="G164" s="6">
        <f>IF(E164="","",IFERROR(VLOOKUP(E164,'Clientes'!$A$2:$E$1000,3,FALSE),""))</f>
        <v/>
      </c>
      <c r="H164" s="5">
        <f>IF(E164="","",IFERROR(VLOOKUP(E164,'Clientes'!$A$2:$E$1000,4,FALSE),""))</f>
        <v/>
      </c>
      <c r="I164" s="2" t="n"/>
      <c r="J164" s="7" t="n"/>
      <c r="K164" s="8" t="n"/>
      <c r="L164" s="37" t="n"/>
      <c r="M164" s="10" t="n"/>
      <c r="N164" s="38">
        <f>IF(OR(K164="",L164=""),"",K164*L164*(1-M164))</f>
        <v/>
      </c>
      <c r="O164" s="10" t="n"/>
      <c r="P164" s="38">
        <f>IF(OR(N164="",O164=""),"",N164*O164)</f>
        <v/>
      </c>
      <c r="Q164" s="38">
        <f>IF(OR(N164="",P164=""),"",N164+P164)</f>
        <v/>
      </c>
      <c r="R164" s="2" t="n"/>
      <c r="S164" s="10" t="n"/>
      <c r="T164" s="38">
        <f>IF(OR(Q164="",S164=""),"",Q164*S164)</f>
        <v/>
      </c>
      <c r="U164" s="12">
        <f>IF(D164="","",D164-TODAY())</f>
        <v/>
      </c>
      <c r="V164" s="6">
        <f>IF(R164="","",IF(R164="Aceptado","Ganado",IF(R164="Rechazado","Perdido",IF(D164&lt;TODAY(),"Vencido","Pendiente"))))</f>
        <v/>
      </c>
      <c r="W164" s="7" t="n"/>
    </row>
    <row r="165">
      <c r="A165" s="2" t="n"/>
      <c r="B165" s="2" t="n"/>
      <c r="C165" s="35" t="n"/>
      <c r="D165" s="39">
        <f>IF(C165="","",C165+30)</f>
        <v/>
      </c>
      <c r="E165" s="2" t="n"/>
      <c r="F165" s="14">
        <f>IF(E165="","",IFERROR(VLOOKUP(E165,'Clientes'!$A$2:$E$1000,2,FALSE),"Cliente no encontrado"))</f>
        <v/>
      </c>
      <c r="G165" s="15">
        <f>IF(E165="","",IFERROR(VLOOKUP(E165,'Clientes'!$A$2:$E$1000,3,FALSE),""))</f>
        <v/>
      </c>
      <c r="H165" s="14">
        <f>IF(E165="","",IFERROR(VLOOKUP(E165,'Clientes'!$A$2:$E$1000,4,FALSE),""))</f>
        <v/>
      </c>
      <c r="I165" s="2" t="n"/>
      <c r="J165" s="7" t="n"/>
      <c r="K165" s="8" t="n"/>
      <c r="L165" s="37" t="n"/>
      <c r="M165" s="10" t="n"/>
      <c r="N165" s="40">
        <f>IF(OR(K165="",L165=""),"",K165*L165*(1-M165))</f>
        <v/>
      </c>
      <c r="O165" s="10" t="n"/>
      <c r="P165" s="40">
        <f>IF(OR(N165="",O165=""),"",N165*O165)</f>
        <v/>
      </c>
      <c r="Q165" s="40">
        <f>IF(OR(N165="",P165=""),"",N165+P165)</f>
        <v/>
      </c>
      <c r="R165" s="2" t="n"/>
      <c r="S165" s="10" t="n"/>
      <c r="T165" s="40">
        <f>IF(OR(Q165="",S165=""),"",Q165*S165)</f>
        <v/>
      </c>
      <c r="U165" s="17">
        <f>IF(D165="","",D165-TODAY())</f>
        <v/>
      </c>
      <c r="V165" s="15">
        <f>IF(R165="","",IF(R165="Aceptado","Ganado",IF(R165="Rechazado","Perdido",IF(D165&lt;TODAY(),"Vencido","Pendiente"))))</f>
        <v/>
      </c>
      <c r="W165" s="7" t="n"/>
    </row>
    <row r="166">
      <c r="A166" s="2" t="n"/>
      <c r="B166" s="2" t="n"/>
      <c r="C166" s="35" t="n"/>
      <c r="D166" s="36">
        <f>IF(C166="","",C166+30)</f>
        <v/>
      </c>
      <c r="E166" s="2" t="n"/>
      <c r="F166" s="5">
        <f>IF(E166="","",IFERROR(VLOOKUP(E166,'Clientes'!$A$2:$E$1000,2,FALSE),"Cliente no encontrado"))</f>
        <v/>
      </c>
      <c r="G166" s="6">
        <f>IF(E166="","",IFERROR(VLOOKUP(E166,'Clientes'!$A$2:$E$1000,3,FALSE),""))</f>
        <v/>
      </c>
      <c r="H166" s="5">
        <f>IF(E166="","",IFERROR(VLOOKUP(E166,'Clientes'!$A$2:$E$1000,4,FALSE),""))</f>
        <v/>
      </c>
      <c r="I166" s="2" t="n"/>
      <c r="J166" s="7" t="n"/>
      <c r="K166" s="8" t="n"/>
      <c r="L166" s="37" t="n"/>
      <c r="M166" s="10" t="n"/>
      <c r="N166" s="38">
        <f>IF(OR(K166="",L166=""),"",K166*L166*(1-M166))</f>
        <v/>
      </c>
      <c r="O166" s="10" t="n"/>
      <c r="P166" s="38">
        <f>IF(OR(N166="",O166=""),"",N166*O166)</f>
        <v/>
      </c>
      <c r="Q166" s="38">
        <f>IF(OR(N166="",P166=""),"",N166+P166)</f>
        <v/>
      </c>
      <c r="R166" s="2" t="n"/>
      <c r="S166" s="10" t="n"/>
      <c r="T166" s="38">
        <f>IF(OR(Q166="",S166=""),"",Q166*S166)</f>
        <v/>
      </c>
      <c r="U166" s="12">
        <f>IF(D166="","",D166-TODAY())</f>
        <v/>
      </c>
      <c r="V166" s="6">
        <f>IF(R166="","",IF(R166="Aceptado","Ganado",IF(R166="Rechazado","Perdido",IF(D166&lt;TODAY(),"Vencido","Pendiente"))))</f>
        <v/>
      </c>
      <c r="W166" s="7" t="n"/>
    </row>
    <row r="167">
      <c r="A167" s="2" t="n"/>
      <c r="B167" s="2" t="n"/>
      <c r="C167" s="35" t="n"/>
      <c r="D167" s="39">
        <f>IF(C167="","",C167+30)</f>
        <v/>
      </c>
      <c r="E167" s="2" t="n"/>
      <c r="F167" s="14">
        <f>IF(E167="","",IFERROR(VLOOKUP(E167,'Clientes'!$A$2:$E$1000,2,FALSE),"Cliente no encontrado"))</f>
        <v/>
      </c>
      <c r="G167" s="15">
        <f>IF(E167="","",IFERROR(VLOOKUP(E167,'Clientes'!$A$2:$E$1000,3,FALSE),""))</f>
        <v/>
      </c>
      <c r="H167" s="14">
        <f>IF(E167="","",IFERROR(VLOOKUP(E167,'Clientes'!$A$2:$E$1000,4,FALSE),""))</f>
        <v/>
      </c>
      <c r="I167" s="2" t="n"/>
      <c r="J167" s="7" t="n"/>
      <c r="K167" s="8" t="n"/>
      <c r="L167" s="37" t="n"/>
      <c r="M167" s="10" t="n"/>
      <c r="N167" s="40">
        <f>IF(OR(K167="",L167=""),"",K167*L167*(1-M167))</f>
        <v/>
      </c>
      <c r="O167" s="10" t="n"/>
      <c r="P167" s="40">
        <f>IF(OR(N167="",O167=""),"",N167*O167)</f>
        <v/>
      </c>
      <c r="Q167" s="40">
        <f>IF(OR(N167="",P167=""),"",N167+P167)</f>
        <v/>
      </c>
      <c r="R167" s="2" t="n"/>
      <c r="S167" s="10" t="n"/>
      <c r="T167" s="40">
        <f>IF(OR(Q167="",S167=""),"",Q167*S167)</f>
        <v/>
      </c>
      <c r="U167" s="17">
        <f>IF(D167="","",D167-TODAY())</f>
        <v/>
      </c>
      <c r="V167" s="15">
        <f>IF(R167="","",IF(R167="Aceptado","Ganado",IF(R167="Rechazado","Perdido",IF(D167&lt;TODAY(),"Vencido","Pendiente"))))</f>
        <v/>
      </c>
      <c r="W167" s="7" t="n"/>
    </row>
    <row r="168">
      <c r="A168" s="2" t="n"/>
      <c r="B168" s="2" t="n"/>
      <c r="C168" s="35" t="n"/>
      <c r="D168" s="36">
        <f>IF(C168="","",C168+30)</f>
        <v/>
      </c>
      <c r="E168" s="2" t="n"/>
      <c r="F168" s="5">
        <f>IF(E168="","",IFERROR(VLOOKUP(E168,'Clientes'!$A$2:$E$1000,2,FALSE),"Cliente no encontrado"))</f>
        <v/>
      </c>
      <c r="G168" s="6">
        <f>IF(E168="","",IFERROR(VLOOKUP(E168,'Clientes'!$A$2:$E$1000,3,FALSE),""))</f>
        <v/>
      </c>
      <c r="H168" s="5">
        <f>IF(E168="","",IFERROR(VLOOKUP(E168,'Clientes'!$A$2:$E$1000,4,FALSE),""))</f>
        <v/>
      </c>
      <c r="I168" s="2" t="n"/>
      <c r="J168" s="7" t="n"/>
      <c r="K168" s="8" t="n"/>
      <c r="L168" s="37" t="n"/>
      <c r="M168" s="10" t="n"/>
      <c r="N168" s="38">
        <f>IF(OR(K168="",L168=""),"",K168*L168*(1-M168))</f>
        <v/>
      </c>
      <c r="O168" s="10" t="n"/>
      <c r="P168" s="38">
        <f>IF(OR(N168="",O168=""),"",N168*O168)</f>
        <v/>
      </c>
      <c r="Q168" s="38">
        <f>IF(OR(N168="",P168=""),"",N168+P168)</f>
        <v/>
      </c>
      <c r="R168" s="2" t="n"/>
      <c r="S168" s="10" t="n"/>
      <c r="T168" s="38">
        <f>IF(OR(Q168="",S168=""),"",Q168*S168)</f>
        <v/>
      </c>
      <c r="U168" s="12">
        <f>IF(D168="","",D168-TODAY())</f>
        <v/>
      </c>
      <c r="V168" s="6">
        <f>IF(R168="","",IF(R168="Aceptado","Ganado",IF(R168="Rechazado","Perdido",IF(D168&lt;TODAY(),"Vencido","Pendiente"))))</f>
        <v/>
      </c>
      <c r="W168" s="7" t="n"/>
    </row>
    <row r="169">
      <c r="A169" s="2" t="n"/>
      <c r="B169" s="2" t="n"/>
      <c r="C169" s="35" t="n"/>
      <c r="D169" s="39">
        <f>IF(C169="","",C169+30)</f>
        <v/>
      </c>
      <c r="E169" s="2" t="n"/>
      <c r="F169" s="14">
        <f>IF(E169="","",IFERROR(VLOOKUP(E169,'Clientes'!$A$2:$E$1000,2,FALSE),"Cliente no encontrado"))</f>
        <v/>
      </c>
      <c r="G169" s="15">
        <f>IF(E169="","",IFERROR(VLOOKUP(E169,'Clientes'!$A$2:$E$1000,3,FALSE),""))</f>
        <v/>
      </c>
      <c r="H169" s="14">
        <f>IF(E169="","",IFERROR(VLOOKUP(E169,'Clientes'!$A$2:$E$1000,4,FALSE),""))</f>
        <v/>
      </c>
      <c r="I169" s="2" t="n"/>
      <c r="J169" s="7" t="n"/>
      <c r="K169" s="8" t="n"/>
      <c r="L169" s="37" t="n"/>
      <c r="M169" s="10" t="n"/>
      <c r="N169" s="40">
        <f>IF(OR(K169="",L169=""),"",K169*L169*(1-M169))</f>
        <v/>
      </c>
      <c r="O169" s="10" t="n"/>
      <c r="P169" s="40">
        <f>IF(OR(N169="",O169=""),"",N169*O169)</f>
        <v/>
      </c>
      <c r="Q169" s="40">
        <f>IF(OR(N169="",P169=""),"",N169+P169)</f>
        <v/>
      </c>
      <c r="R169" s="2" t="n"/>
      <c r="S169" s="10" t="n"/>
      <c r="T169" s="40">
        <f>IF(OR(Q169="",S169=""),"",Q169*S169)</f>
        <v/>
      </c>
      <c r="U169" s="17">
        <f>IF(D169="","",D169-TODAY())</f>
        <v/>
      </c>
      <c r="V169" s="15">
        <f>IF(R169="","",IF(R169="Aceptado","Ganado",IF(R169="Rechazado","Perdido",IF(D169&lt;TODAY(),"Vencido","Pendiente"))))</f>
        <v/>
      </c>
      <c r="W169" s="7" t="n"/>
    </row>
    <row r="170">
      <c r="A170" s="2" t="n"/>
      <c r="B170" s="2" t="n"/>
      <c r="C170" s="35" t="n"/>
      <c r="D170" s="36">
        <f>IF(C170="","",C170+30)</f>
        <v/>
      </c>
      <c r="E170" s="2" t="n"/>
      <c r="F170" s="5">
        <f>IF(E170="","",IFERROR(VLOOKUP(E170,'Clientes'!$A$2:$E$1000,2,FALSE),"Cliente no encontrado"))</f>
        <v/>
      </c>
      <c r="G170" s="6">
        <f>IF(E170="","",IFERROR(VLOOKUP(E170,'Clientes'!$A$2:$E$1000,3,FALSE),""))</f>
        <v/>
      </c>
      <c r="H170" s="5">
        <f>IF(E170="","",IFERROR(VLOOKUP(E170,'Clientes'!$A$2:$E$1000,4,FALSE),""))</f>
        <v/>
      </c>
      <c r="I170" s="2" t="n"/>
      <c r="J170" s="7" t="n"/>
      <c r="K170" s="8" t="n"/>
      <c r="L170" s="37" t="n"/>
      <c r="M170" s="10" t="n"/>
      <c r="N170" s="38">
        <f>IF(OR(K170="",L170=""),"",K170*L170*(1-M170))</f>
        <v/>
      </c>
      <c r="O170" s="10" t="n"/>
      <c r="P170" s="38">
        <f>IF(OR(N170="",O170=""),"",N170*O170)</f>
        <v/>
      </c>
      <c r="Q170" s="38">
        <f>IF(OR(N170="",P170=""),"",N170+P170)</f>
        <v/>
      </c>
      <c r="R170" s="2" t="n"/>
      <c r="S170" s="10" t="n"/>
      <c r="T170" s="38">
        <f>IF(OR(Q170="",S170=""),"",Q170*S170)</f>
        <v/>
      </c>
      <c r="U170" s="12">
        <f>IF(D170="","",D170-TODAY())</f>
        <v/>
      </c>
      <c r="V170" s="6">
        <f>IF(R170="","",IF(R170="Aceptado","Ganado",IF(R170="Rechazado","Perdido",IF(D170&lt;TODAY(),"Vencido","Pendiente"))))</f>
        <v/>
      </c>
      <c r="W170" s="7" t="n"/>
    </row>
    <row r="171">
      <c r="A171" s="2" t="n"/>
      <c r="B171" s="2" t="n"/>
      <c r="C171" s="35" t="n"/>
      <c r="D171" s="39">
        <f>IF(C171="","",C171+30)</f>
        <v/>
      </c>
      <c r="E171" s="2" t="n"/>
      <c r="F171" s="14">
        <f>IF(E171="","",IFERROR(VLOOKUP(E171,'Clientes'!$A$2:$E$1000,2,FALSE),"Cliente no encontrado"))</f>
        <v/>
      </c>
      <c r="G171" s="15">
        <f>IF(E171="","",IFERROR(VLOOKUP(E171,'Clientes'!$A$2:$E$1000,3,FALSE),""))</f>
        <v/>
      </c>
      <c r="H171" s="14">
        <f>IF(E171="","",IFERROR(VLOOKUP(E171,'Clientes'!$A$2:$E$1000,4,FALSE),""))</f>
        <v/>
      </c>
      <c r="I171" s="2" t="n"/>
      <c r="J171" s="7" t="n"/>
      <c r="K171" s="8" t="n"/>
      <c r="L171" s="37" t="n"/>
      <c r="M171" s="10" t="n"/>
      <c r="N171" s="40">
        <f>IF(OR(K171="",L171=""),"",K171*L171*(1-M171))</f>
        <v/>
      </c>
      <c r="O171" s="10" t="n"/>
      <c r="P171" s="40">
        <f>IF(OR(N171="",O171=""),"",N171*O171)</f>
        <v/>
      </c>
      <c r="Q171" s="40">
        <f>IF(OR(N171="",P171=""),"",N171+P171)</f>
        <v/>
      </c>
      <c r="R171" s="2" t="n"/>
      <c r="S171" s="10" t="n"/>
      <c r="T171" s="40">
        <f>IF(OR(Q171="",S171=""),"",Q171*S171)</f>
        <v/>
      </c>
      <c r="U171" s="17">
        <f>IF(D171="","",D171-TODAY())</f>
        <v/>
      </c>
      <c r="V171" s="15">
        <f>IF(R171="","",IF(R171="Aceptado","Ganado",IF(R171="Rechazado","Perdido",IF(D171&lt;TODAY(),"Vencido","Pendiente"))))</f>
        <v/>
      </c>
      <c r="W171" s="7" t="n"/>
    </row>
    <row r="172">
      <c r="A172" s="2" t="n"/>
      <c r="B172" s="2" t="n"/>
      <c r="C172" s="35" t="n"/>
      <c r="D172" s="36">
        <f>IF(C172="","",C172+30)</f>
        <v/>
      </c>
      <c r="E172" s="2" t="n"/>
      <c r="F172" s="5">
        <f>IF(E172="","",IFERROR(VLOOKUP(E172,'Clientes'!$A$2:$E$1000,2,FALSE),"Cliente no encontrado"))</f>
        <v/>
      </c>
      <c r="G172" s="6">
        <f>IF(E172="","",IFERROR(VLOOKUP(E172,'Clientes'!$A$2:$E$1000,3,FALSE),""))</f>
        <v/>
      </c>
      <c r="H172" s="5">
        <f>IF(E172="","",IFERROR(VLOOKUP(E172,'Clientes'!$A$2:$E$1000,4,FALSE),""))</f>
        <v/>
      </c>
      <c r="I172" s="2" t="n"/>
      <c r="J172" s="7" t="n"/>
      <c r="K172" s="8" t="n"/>
      <c r="L172" s="37" t="n"/>
      <c r="M172" s="10" t="n"/>
      <c r="N172" s="38">
        <f>IF(OR(K172="",L172=""),"",K172*L172*(1-M172))</f>
        <v/>
      </c>
      <c r="O172" s="10" t="n"/>
      <c r="P172" s="38">
        <f>IF(OR(N172="",O172=""),"",N172*O172)</f>
        <v/>
      </c>
      <c r="Q172" s="38">
        <f>IF(OR(N172="",P172=""),"",N172+P172)</f>
        <v/>
      </c>
      <c r="R172" s="2" t="n"/>
      <c r="S172" s="10" t="n"/>
      <c r="T172" s="38">
        <f>IF(OR(Q172="",S172=""),"",Q172*S172)</f>
        <v/>
      </c>
      <c r="U172" s="12">
        <f>IF(D172="","",D172-TODAY())</f>
        <v/>
      </c>
      <c r="V172" s="6">
        <f>IF(R172="","",IF(R172="Aceptado","Ganado",IF(R172="Rechazado","Perdido",IF(D172&lt;TODAY(),"Vencido","Pendiente"))))</f>
        <v/>
      </c>
      <c r="W172" s="7" t="n"/>
    </row>
    <row r="173">
      <c r="A173" s="2" t="n"/>
      <c r="B173" s="2" t="n"/>
      <c r="C173" s="35" t="n"/>
      <c r="D173" s="39">
        <f>IF(C173="","",C173+30)</f>
        <v/>
      </c>
      <c r="E173" s="2" t="n"/>
      <c r="F173" s="14">
        <f>IF(E173="","",IFERROR(VLOOKUP(E173,'Clientes'!$A$2:$E$1000,2,FALSE),"Cliente no encontrado"))</f>
        <v/>
      </c>
      <c r="G173" s="15">
        <f>IF(E173="","",IFERROR(VLOOKUP(E173,'Clientes'!$A$2:$E$1000,3,FALSE),""))</f>
        <v/>
      </c>
      <c r="H173" s="14">
        <f>IF(E173="","",IFERROR(VLOOKUP(E173,'Clientes'!$A$2:$E$1000,4,FALSE),""))</f>
        <v/>
      </c>
      <c r="I173" s="2" t="n"/>
      <c r="J173" s="7" t="n"/>
      <c r="K173" s="8" t="n"/>
      <c r="L173" s="37" t="n"/>
      <c r="M173" s="10" t="n"/>
      <c r="N173" s="40">
        <f>IF(OR(K173="",L173=""),"",K173*L173*(1-M173))</f>
        <v/>
      </c>
      <c r="O173" s="10" t="n"/>
      <c r="P173" s="40">
        <f>IF(OR(N173="",O173=""),"",N173*O173)</f>
        <v/>
      </c>
      <c r="Q173" s="40">
        <f>IF(OR(N173="",P173=""),"",N173+P173)</f>
        <v/>
      </c>
      <c r="R173" s="2" t="n"/>
      <c r="S173" s="10" t="n"/>
      <c r="T173" s="40">
        <f>IF(OR(Q173="",S173=""),"",Q173*S173)</f>
        <v/>
      </c>
      <c r="U173" s="17">
        <f>IF(D173="","",D173-TODAY())</f>
        <v/>
      </c>
      <c r="V173" s="15">
        <f>IF(R173="","",IF(R173="Aceptado","Ganado",IF(R173="Rechazado","Perdido",IF(D173&lt;TODAY(),"Vencido","Pendiente"))))</f>
        <v/>
      </c>
      <c r="W173" s="7" t="n"/>
    </row>
    <row r="174">
      <c r="A174" s="2" t="n"/>
      <c r="B174" s="2" t="n"/>
      <c r="C174" s="35" t="n"/>
      <c r="D174" s="36">
        <f>IF(C174="","",C174+30)</f>
        <v/>
      </c>
      <c r="E174" s="2" t="n"/>
      <c r="F174" s="5">
        <f>IF(E174="","",IFERROR(VLOOKUP(E174,'Clientes'!$A$2:$E$1000,2,FALSE),"Cliente no encontrado"))</f>
        <v/>
      </c>
      <c r="G174" s="6">
        <f>IF(E174="","",IFERROR(VLOOKUP(E174,'Clientes'!$A$2:$E$1000,3,FALSE),""))</f>
        <v/>
      </c>
      <c r="H174" s="5">
        <f>IF(E174="","",IFERROR(VLOOKUP(E174,'Clientes'!$A$2:$E$1000,4,FALSE),""))</f>
        <v/>
      </c>
      <c r="I174" s="2" t="n"/>
      <c r="J174" s="7" t="n"/>
      <c r="K174" s="8" t="n"/>
      <c r="L174" s="37" t="n"/>
      <c r="M174" s="10" t="n"/>
      <c r="N174" s="38">
        <f>IF(OR(K174="",L174=""),"",K174*L174*(1-M174))</f>
        <v/>
      </c>
      <c r="O174" s="10" t="n"/>
      <c r="P174" s="38">
        <f>IF(OR(N174="",O174=""),"",N174*O174)</f>
        <v/>
      </c>
      <c r="Q174" s="38">
        <f>IF(OR(N174="",P174=""),"",N174+P174)</f>
        <v/>
      </c>
      <c r="R174" s="2" t="n"/>
      <c r="S174" s="10" t="n"/>
      <c r="T174" s="38">
        <f>IF(OR(Q174="",S174=""),"",Q174*S174)</f>
        <v/>
      </c>
      <c r="U174" s="12">
        <f>IF(D174="","",D174-TODAY())</f>
        <v/>
      </c>
      <c r="V174" s="6">
        <f>IF(R174="","",IF(R174="Aceptado","Ganado",IF(R174="Rechazado","Perdido",IF(D174&lt;TODAY(),"Vencido","Pendiente"))))</f>
        <v/>
      </c>
      <c r="W174" s="7" t="n"/>
    </row>
    <row r="175">
      <c r="A175" s="2" t="n"/>
      <c r="B175" s="2" t="n"/>
      <c r="C175" s="35" t="n"/>
      <c r="D175" s="39">
        <f>IF(C175="","",C175+30)</f>
        <v/>
      </c>
      <c r="E175" s="2" t="n"/>
      <c r="F175" s="14">
        <f>IF(E175="","",IFERROR(VLOOKUP(E175,'Clientes'!$A$2:$E$1000,2,FALSE),"Cliente no encontrado"))</f>
        <v/>
      </c>
      <c r="G175" s="15">
        <f>IF(E175="","",IFERROR(VLOOKUP(E175,'Clientes'!$A$2:$E$1000,3,FALSE),""))</f>
        <v/>
      </c>
      <c r="H175" s="14">
        <f>IF(E175="","",IFERROR(VLOOKUP(E175,'Clientes'!$A$2:$E$1000,4,FALSE),""))</f>
        <v/>
      </c>
      <c r="I175" s="2" t="n"/>
      <c r="J175" s="7" t="n"/>
      <c r="K175" s="8" t="n"/>
      <c r="L175" s="37" t="n"/>
      <c r="M175" s="10" t="n"/>
      <c r="N175" s="40">
        <f>IF(OR(K175="",L175=""),"",K175*L175*(1-M175))</f>
        <v/>
      </c>
      <c r="O175" s="10" t="n"/>
      <c r="P175" s="40">
        <f>IF(OR(N175="",O175=""),"",N175*O175)</f>
        <v/>
      </c>
      <c r="Q175" s="40">
        <f>IF(OR(N175="",P175=""),"",N175+P175)</f>
        <v/>
      </c>
      <c r="R175" s="2" t="n"/>
      <c r="S175" s="10" t="n"/>
      <c r="T175" s="40">
        <f>IF(OR(Q175="",S175=""),"",Q175*S175)</f>
        <v/>
      </c>
      <c r="U175" s="17">
        <f>IF(D175="","",D175-TODAY())</f>
        <v/>
      </c>
      <c r="V175" s="15">
        <f>IF(R175="","",IF(R175="Aceptado","Ganado",IF(R175="Rechazado","Perdido",IF(D175&lt;TODAY(),"Vencido","Pendiente"))))</f>
        <v/>
      </c>
      <c r="W175" s="7" t="n"/>
    </row>
    <row r="176">
      <c r="A176" s="2" t="n"/>
      <c r="B176" s="2" t="n"/>
      <c r="C176" s="35" t="n"/>
      <c r="D176" s="36">
        <f>IF(C176="","",C176+30)</f>
        <v/>
      </c>
      <c r="E176" s="2" t="n"/>
      <c r="F176" s="5">
        <f>IF(E176="","",IFERROR(VLOOKUP(E176,'Clientes'!$A$2:$E$1000,2,FALSE),"Cliente no encontrado"))</f>
        <v/>
      </c>
      <c r="G176" s="6">
        <f>IF(E176="","",IFERROR(VLOOKUP(E176,'Clientes'!$A$2:$E$1000,3,FALSE),""))</f>
        <v/>
      </c>
      <c r="H176" s="5">
        <f>IF(E176="","",IFERROR(VLOOKUP(E176,'Clientes'!$A$2:$E$1000,4,FALSE),""))</f>
        <v/>
      </c>
      <c r="I176" s="2" t="n"/>
      <c r="J176" s="7" t="n"/>
      <c r="K176" s="8" t="n"/>
      <c r="L176" s="37" t="n"/>
      <c r="M176" s="10" t="n"/>
      <c r="N176" s="38">
        <f>IF(OR(K176="",L176=""),"",K176*L176*(1-M176))</f>
        <v/>
      </c>
      <c r="O176" s="10" t="n"/>
      <c r="P176" s="38">
        <f>IF(OR(N176="",O176=""),"",N176*O176)</f>
        <v/>
      </c>
      <c r="Q176" s="38">
        <f>IF(OR(N176="",P176=""),"",N176+P176)</f>
        <v/>
      </c>
      <c r="R176" s="2" t="n"/>
      <c r="S176" s="10" t="n"/>
      <c r="T176" s="38">
        <f>IF(OR(Q176="",S176=""),"",Q176*S176)</f>
        <v/>
      </c>
      <c r="U176" s="12">
        <f>IF(D176="","",D176-TODAY())</f>
        <v/>
      </c>
      <c r="V176" s="6">
        <f>IF(R176="","",IF(R176="Aceptado","Ganado",IF(R176="Rechazado","Perdido",IF(D176&lt;TODAY(),"Vencido","Pendiente"))))</f>
        <v/>
      </c>
      <c r="W176" s="7" t="n"/>
    </row>
    <row r="177">
      <c r="A177" s="2" t="n"/>
      <c r="B177" s="2" t="n"/>
      <c r="C177" s="35" t="n"/>
      <c r="D177" s="39">
        <f>IF(C177="","",C177+30)</f>
        <v/>
      </c>
      <c r="E177" s="2" t="n"/>
      <c r="F177" s="14">
        <f>IF(E177="","",IFERROR(VLOOKUP(E177,'Clientes'!$A$2:$E$1000,2,FALSE),"Cliente no encontrado"))</f>
        <v/>
      </c>
      <c r="G177" s="15">
        <f>IF(E177="","",IFERROR(VLOOKUP(E177,'Clientes'!$A$2:$E$1000,3,FALSE),""))</f>
        <v/>
      </c>
      <c r="H177" s="14">
        <f>IF(E177="","",IFERROR(VLOOKUP(E177,'Clientes'!$A$2:$E$1000,4,FALSE),""))</f>
        <v/>
      </c>
      <c r="I177" s="2" t="n"/>
      <c r="J177" s="7" t="n"/>
      <c r="K177" s="8" t="n"/>
      <c r="L177" s="37" t="n"/>
      <c r="M177" s="10" t="n"/>
      <c r="N177" s="40">
        <f>IF(OR(K177="",L177=""),"",K177*L177*(1-M177))</f>
        <v/>
      </c>
      <c r="O177" s="10" t="n"/>
      <c r="P177" s="40">
        <f>IF(OR(N177="",O177=""),"",N177*O177)</f>
        <v/>
      </c>
      <c r="Q177" s="40">
        <f>IF(OR(N177="",P177=""),"",N177+P177)</f>
        <v/>
      </c>
      <c r="R177" s="2" t="n"/>
      <c r="S177" s="10" t="n"/>
      <c r="T177" s="40">
        <f>IF(OR(Q177="",S177=""),"",Q177*S177)</f>
        <v/>
      </c>
      <c r="U177" s="17">
        <f>IF(D177="","",D177-TODAY())</f>
        <v/>
      </c>
      <c r="V177" s="15">
        <f>IF(R177="","",IF(R177="Aceptado","Ganado",IF(R177="Rechazado","Perdido",IF(D177&lt;TODAY(),"Vencido","Pendiente"))))</f>
        <v/>
      </c>
      <c r="W177" s="7" t="n"/>
    </row>
    <row r="178">
      <c r="A178" s="2" t="n"/>
      <c r="B178" s="2" t="n"/>
      <c r="C178" s="35" t="n"/>
      <c r="D178" s="36">
        <f>IF(C178="","",C178+30)</f>
        <v/>
      </c>
      <c r="E178" s="2" t="n"/>
      <c r="F178" s="5">
        <f>IF(E178="","",IFERROR(VLOOKUP(E178,'Clientes'!$A$2:$E$1000,2,FALSE),"Cliente no encontrado"))</f>
        <v/>
      </c>
      <c r="G178" s="6">
        <f>IF(E178="","",IFERROR(VLOOKUP(E178,'Clientes'!$A$2:$E$1000,3,FALSE),""))</f>
        <v/>
      </c>
      <c r="H178" s="5">
        <f>IF(E178="","",IFERROR(VLOOKUP(E178,'Clientes'!$A$2:$E$1000,4,FALSE),""))</f>
        <v/>
      </c>
      <c r="I178" s="2" t="n"/>
      <c r="J178" s="7" t="n"/>
      <c r="K178" s="8" t="n"/>
      <c r="L178" s="37" t="n"/>
      <c r="M178" s="10" t="n"/>
      <c r="N178" s="38">
        <f>IF(OR(K178="",L178=""),"",K178*L178*(1-M178))</f>
        <v/>
      </c>
      <c r="O178" s="10" t="n"/>
      <c r="P178" s="38">
        <f>IF(OR(N178="",O178=""),"",N178*O178)</f>
        <v/>
      </c>
      <c r="Q178" s="38">
        <f>IF(OR(N178="",P178=""),"",N178+P178)</f>
        <v/>
      </c>
      <c r="R178" s="2" t="n"/>
      <c r="S178" s="10" t="n"/>
      <c r="T178" s="38">
        <f>IF(OR(Q178="",S178=""),"",Q178*S178)</f>
        <v/>
      </c>
      <c r="U178" s="12">
        <f>IF(D178="","",D178-TODAY())</f>
        <v/>
      </c>
      <c r="V178" s="6">
        <f>IF(R178="","",IF(R178="Aceptado","Ganado",IF(R178="Rechazado","Perdido",IF(D178&lt;TODAY(),"Vencido","Pendiente"))))</f>
        <v/>
      </c>
      <c r="W178" s="7" t="n"/>
    </row>
    <row r="179">
      <c r="A179" s="2" t="n"/>
      <c r="B179" s="2" t="n"/>
      <c r="C179" s="35" t="n"/>
      <c r="D179" s="39">
        <f>IF(C179="","",C179+30)</f>
        <v/>
      </c>
      <c r="E179" s="2" t="n"/>
      <c r="F179" s="14">
        <f>IF(E179="","",IFERROR(VLOOKUP(E179,'Clientes'!$A$2:$E$1000,2,FALSE),"Cliente no encontrado"))</f>
        <v/>
      </c>
      <c r="G179" s="15">
        <f>IF(E179="","",IFERROR(VLOOKUP(E179,'Clientes'!$A$2:$E$1000,3,FALSE),""))</f>
        <v/>
      </c>
      <c r="H179" s="14">
        <f>IF(E179="","",IFERROR(VLOOKUP(E179,'Clientes'!$A$2:$E$1000,4,FALSE),""))</f>
        <v/>
      </c>
      <c r="I179" s="2" t="n"/>
      <c r="J179" s="7" t="n"/>
      <c r="K179" s="8" t="n"/>
      <c r="L179" s="37" t="n"/>
      <c r="M179" s="10" t="n"/>
      <c r="N179" s="40">
        <f>IF(OR(K179="",L179=""),"",K179*L179*(1-M179))</f>
        <v/>
      </c>
      <c r="O179" s="10" t="n"/>
      <c r="P179" s="40">
        <f>IF(OR(N179="",O179=""),"",N179*O179)</f>
        <v/>
      </c>
      <c r="Q179" s="40">
        <f>IF(OR(N179="",P179=""),"",N179+P179)</f>
        <v/>
      </c>
      <c r="R179" s="2" t="n"/>
      <c r="S179" s="10" t="n"/>
      <c r="T179" s="40">
        <f>IF(OR(Q179="",S179=""),"",Q179*S179)</f>
        <v/>
      </c>
      <c r="U179" s="17">
        <f>IF(D179="","",D179-TODAY())</f>
        <v/>
      </c>
      <c r="V179" s="15">
        <f>IF(R179="","",IF(R179="Aceptado","Ganado",IF(R179="Rechazado","Perdido",IF(D179&lt;TODAY(),"Vencido","Pendiente"))))</f>
        <v/>
      </c>
      <c r="W179" s="7" t="n"/>
    </row>
    <row r="180">
      <c r="A180" s="2" t="n"/>
      <c r="B180" s="2" t="n"/>
      <c r="C180" s="35" t="n"/>
      <c r="D180" s="36">
        <f>IF(C180="","",C180+30)</f>
        <v/>
      </c>
      <c r="E180" s="2" t="n"/>
      <c r="F180" s="5">
        <f>IF(E180="","",IFERROR(VLOOKUP(E180,'Clientes'!$A$2:$E$1000,2,FALSE),"Cliente no encontrado"))</f>
        <v/>
      </c>
      <c r="G180" s="6">
        <f>IF(E180="","",IFERROR(VLOOKUP(E180,'Clientes'!$A$2:$E$1000,3,FALSE),""))</f>
        <v/>
      </c>
      <c r="H180" s="5">
        <f>IF(E180="","",IFERROR(VLOOKUP(E180,'Clientes'!$A$2:$E$1000,4,FALSE),""))</f>
        <v/>
      </c>
      <c r="I180" s="2" t="n"/>
      <c r="J180" s="7" t="n"/>
      <c r="K180" s="8" t="n"/>
      <c r="L180" s="37" t="n"/>
      <c r="M180" s="10" t="n"/>
      <c r="N180" s="38">
        <f>IF(OR(K180="",L180=""),"",K180*L180*(1-M180))</f>
        <v/>
      </c>
      <c r="O180" s="10" t="n"/>
      <c r="P180" s="38">
        <f>IF(OR(N180="",O180=""),"",N180*O180)</f>
        <v/>
      </c>
      <c r="Q180" s="38">
        <f>IF(OR(N180="",P180=""),"",N180+P180)</f>
        <v/>
      </c>
      <c r="R180" s="2" t="n"/>
      <c r="S180" s="10" t="n"/>
      <c r="T180" s="38">
        <f>IF(OR(Q180="",S180=""),"",Q180*S180)</f>
        <v/>
      </c>
      <c r="U180" s="12">
        <f>IF(D180="","",D180-TODAY())</f>
        <v/>
      </c>
      <c r="V180" s="6">
        <f>IF(R180="","",IF(R180="Aceptado","Ganado",IF(R180="Rechazado","Perdido",IF(D180&lt;TODAY(),"Vencido","Pendiente"))))</f>
        <v/>
      </c>
      <c r="W180" s="7" t="n"/>
    </row>
    <row r="181">
      <c r="A181" s="2" t="n"/>
      <c r="B181" s="2" t="n"/>
      <c r="C181" s="35" t="n"/>
      <c r="D181" s="39">
        <f>IF(C181="","",C181+30)</f>
        <v/>
      </c>
      <c r="E181" s="2" t="n"/>
      <c r="F181" s="14">
        <f>IF(E181="","",IFERROR(VLOOKUP(E181,'Clientes'!$A$2:$E$1000,2,FALSE),"Cliente no encontrado"))</f>
        <v/>
      </c>
      <c r="G181" s="15">
        <f>IF(E181="","",IFERROR(VLOOKUP(E181,'Clientes'!$A$2:$E$1000,3,FALSE),""))</f>
        <v/>
      </c>
      <c r="H181" s="14">
        <f>IF(E181="","",IFERROR(VLOOKUP(E181,'Clientes'!$A$2:$E$1000,4,FALSE),""))</f>
        <v/>
      </c>
      <c r="I181" s="2" t="n"/>
      <c r="J181" s="7" t="n"/>
      <c r="K181" s="8" t="n"/>
      <c r="L181" s="37" t="n"/>
      <c r="M181" s="10" t="n"/>
      <c r="N181" s="40">
        <f>IF(OR(K181="",L181=""),"",K181*L181*(1-M181))</f>
        <v/>
      </c>
      <c r="O181" s="10" t="n"/>
      <c r="P181" s="40">
        <f>IF(OR(N181="",O181=""),"",N181*O181)</f>
        <v/>
      </c>
      <c r="Q181" s="40">
        <f>IF(OR(N181="",P181=""),"",N181+P181)</f>
        <v/>
      </c>
      <c r="R181" s="2" t="n"/>
      <c r="S181" s="10" t="n"/>
      <c r="T181" s="40">
        <f>IF(OR(Q181="",S181=""),"",Q181*S181)</f>
        <v/>
      </c>
      <c r="U181" s="17">
        <f>IF(D181="","",D181-TODAY())</f>
        <v/>
      </c>
      <c r="V181" s="15">
        <f>IF(R181="","",IF(R181="Aceptado","Ganado",IF(R181="Rechazado","Perdido",IF(D181&lt;TODAY(),"Vencido","Pendiente"))))</f>
        <v/>
      </c>
      <c r="W181" s="7" t="n"/>
    </row>
    <row r="182">
      <c r="A182" s="2" t="n"/>
      <c r="B182" s="2" t="n"/>
      <c r="C182" s="35" t="n"/>
      <c r="D182" s="36">
        <f>IF(C182="","",C182+30)</f>
        <v/>
      </c>
      <c r="E182" s="2" t="n"/>
      <c r="F182" s="5">
        <f>IF(E182="","",IFERROR(VLOOKUP(E182,'Clientes'!$A$2:$E$1000,2,FALSE),"Cliente no encontrado"))</f>
        <v/>
      </c>
      <c r="G182" s="6">
        <f>IF(E182="","",IFERROR(VLOOKUP(E182,'Clientes'!$A$2:$E$1000,3,FALSE),""))</f>
        <v/>
      </c>
      <c r="H182" s="5">
        <f>IF(E182="","",IFERROR(VLOOKUP(E182,'Clientes'!$A$2:$E$1000,4,FALSE),""))</f>
        <v/>
      </c>
      <c r="I182" s="2" t="n"/>
      <c r="J182" s="7" t="n"/>
      <c r="K182" s="8" t="n"/>
      <c r="L182" s="37" t="n"/>
      <c r="M182" s="10" t="n"/>
      <c r="N182" s="38">
        <f>IF(OR(K182="",L182=""),"",K182*L182*(1-M182))</f>
        <v/>
      </c>
      <c r="O182" s="10" t="n"/>
      <c r="P182" s="38">
        <f>IF(OR(N182="",O182=""),"",N182*O182)</f>
        <v/>
      </c>
      <c r="Q182" s="38">
        <f>IF(OR(N182="",P182=""),"",N182+P182)</f>
        <v/>
      </c>
      <c r="R182" s="2" t="n"/>
      <c r="S182" s="10" t="n"/>
      <c r="T182" s="38">
        <f>IF(OR(Q182="",S182=""),"",Q182*S182)</f>
        <v/>
      </c>
      <c r="U182" s="12">
        <f>IF(D182="","",D182-TODAY())</f>
        <v/>
      </c>
      <c r="V182" s="6">
        <f>IF(R182="","",IF(R182="Aceptado","Ganado",IF(R182="Rechazado","Perdido",IF(D182&lt;TODAY(),"Vencido","Pendiente"))))</f>
        <v/>
      </c>
      <c r="W182" s="7" t="n"/>
    </row>
    <row r="183">
      <c r="A183" s="2" t="n"/>
      <c r="B183" s="2" t="n"/>
      <c r="C183" s="35" t="n"/>
      <c r="D183" s="39">
        <f>IF(C183="","",C183+30)</f>
        <v/>
      </c>
      <c r="E183" s="2" t="n"/>
      <c r="F183" s="14">
        <f>IF(E183="","",IFERROR(VLOOKUP(E183,'Clientes'!$A$2:$E$1000,2,FALSE),"Cliente no encontrado"))</f>
        <v/>
      </c>
      <c r="G183" s="15">
        <f>IF(E183="","",IFERROR(VLOOKUP(E183,'Clientes'!$A$2:$E$1000,3,FALSE),""))</f>
        <v/>
      </c>
      <c r="H183" s="14">
        <f>IF(E183="","",IFERROR(VLOOKUP(E183,'Clientes'!$A$2:$E$1000,4,FALSE),""))</f>
        <v/>
      </c>
      <c r="I183" s="2" t="n"/>
      <c r="J183" s="7" t="n"/>
      <c r="K183" s="8" t="n"/>
      <c r="L183" s="37" t="n"/>
      <c r="M183" s="10" t="n"/>
      <c r="N183" s="40">
        <f>IF(OR(K183="",L183=""),"",K183*L183*(1-M183))</f>
        <v/>
      </c>
      <c r="O183" s="10" t="n"/>
      <c r="P183" s="40">
        <f>IF(OR(N183="",O183=""),"",N183*O183)</f>
        <v/>
      </c>
      <c r="Q183" s="40">
        <f>IF(OR(N183="",P183=""),"",N183+P183)</f>
        <v/>
      </c>
      <c r="R183" s="2" t="n"/>
      <c r="S183" s="10" t="n"/>
      <c r="T183" s="40">
        <f>IF(OR(Q183="",S183=""),"",Q183*S183)</f>
        <v/>
      </c>
      <c r="U183" s="17">
        <f>IF(D183="","",D183-TODAY())</f>
        <v/>
      </c>
      <c r="V183" s="15">
        <f>IF(R183="","",IF(R183="Aceptado","Ganado",IF(R183="Rechazado","Perdido",IF(D183&lt;TODAY(),"Vencido","Pendiente"))))</f>
        <v/>
      </c>
      <c r="W183" s="7" t="n"/>
    </row>
    <row r="184">
      <c r="A184" s="2" t="n"/>
      <c r="B184" s="2" t="n"/>
      <c r="C184" s="35" t="n"/>
      <c r="D184" s="36">
        <f>IF(C184="","",C184+30)</f>
        <v/>
      </c>
      <c r="E184" s="2" t="n"/>
      <c r="F184" s="5">
        <f>IF(E184="","",IFERROR(VLOOKUP(E184,'Clientes'!$A$2:$E$1000,2,FALSE),"Cliente no encontrado"))</f>
        <v/>
      </c>
      <c r="G184" s="6">
        <f>IF(E184="","",IFERROR(VLOOKUP(E184,'Clientes'!$A$2:$E$1000,3,FALSE),""))</f>
        <v/>
      </c>
      <c r="H184" s="5">
        <f>IF(E184="","",IFERROR(VLOOKUP(E184,'Clientes'!$A$2:$E$1000,4,FALSE),""))</f>
        <v/>
      </c>
      <c r="I184" s="2" t="n"/>
      <c r="J184" s="7" t="n"/>
      <c r="K184" s="8" t="n"/>
      <c r="L184" s="37" t="n"/>
      <c r="M184" s="10" t="n"/>
      <c r="N184" s="38">
        <f>IF(OR(K184="",L184=""),"",K184*L184*(1-M184))</f>
        <v/>
      </c>
      <c r="O184" s="10" t="n"/>
      <c r="P184" s="38">
        <f>IF(OR(N184="",O184=""),"",N184*O184)</f>
        <v/>
      </c>
      <c r="Q184" s="38">
        <f>IF(OR(N184="",P184=""),"",N184+P184)</f>
        <v/>
      </c>
      <c r="R184" s="2" t="n"/>
      <c r="S184" s="10" t="n"/>
      <c r="T184" s="38">
        <f>IF(OR(Q184="",S184=""),"",Q184*S184)</f>
        <v/>
      </c>
      <c r="U184" s="12">
        <f>IF(D184="","",D184-TODAY())</f>
        <v/>
      </c>
      <c r="V184" s="6">
        <f>IF(R184="","",IF(R184="Aceptado","Ganado",IF(R184="Rechazado","Perdido",IF(D184&lt;TODAY(),"Vencido","Pendiente"))))</f>
        <v/>
      </c>
      <c r="W184" s="7" t="n"/>
    </row>
    <row r="185">
      <c r="A185" s="2" t="n"/>
      <c r="B185" s="2" t="n"/>
      <c r="C185" s="35" t="n"/>
      <c r="D185" s="39">
        <f>IF(C185="","",C185+30)</f>
        <v/>
      </c>
      <c r="E185" s="2" t="n"/>
      <c r="F185" s="14">
        <f>IF(E185="","",IFERROR(VLOOKUP(E185,'Clientes'!$A$2:$E$1000,2,FALSE),"Cliente no encontrado"))</f>
        <v/>
      </c>
      <c r="G185" s="15">
        <f>IF(E185="","",IFERROR(VLOOKUP(E185,'Clientes'!$A$2:$E$1000,3,FALSE),""))</f>
        <v/>
      </c>
      <c r="H185" s="14">
        <f>IF(E185="","",IFERROR(VLOOKUP(E185,'Clientes'!$A$2:$E$1000,4,FALSE),""))</f>
        <v/>
      </c>
      <c r="I185" s="2" t="n"/>
      <c r="J185" s="7" t="n"/>
      <c r="K185" s="8" t="n"/>
      <c r="L185" s="37" t="n"/>
      <c r="M185" s="10" t="n"/>
      <c r="N185" s="40">
        <f>IF(OR(K185="",L185=""),"",K185*L185*(1-M185))</f>
        <v/>
      </c>
      <c r="O185" s="10" t="n"/>
      <c r="P185" s="40">
        <f>IF(OR(N185="",O185=""),"",N185*O185)</f>
        <v/>
      </c>
      <c r="Q185" s="40">
        <f>IF(OR(N185="",P185=""),"",N185+P185)</f>
        <v/>
      </c>
      <c r="R185" s="2" t="n"/>
      <c r="S185" s="10" t="n"/>
      <c r="T185" s="40">
        <f>IF(OR(Q185="",S185=""),"",Q185*S185)</f>
        <v/>
      </c>
      <c r="U185" s="17">
        <f>IF(D185="","",D185-TODAY())</f>
        <v/>
      </c>
      <c r="V185" s="15">
        <f>IF(R185="","",IF(R185="Aceptado","Ganado",IF(R185="Rechazado","Perdido",IF(D185&lt;TODAY(),"Vencido","Pendiente"))))</f>
        <v/>
      </c>
      <c r="W185" s="7" t="n"/>
    </row>
    <row r="186">
      <c r="A186" s="2" t="n"/>
      <c r="B186" s="2" t="n"/>
      <c r="C186" s="35" t="n"/>
      <c r="D186" s="36">
        <f>IF(C186="","",C186+30)</f>
        <v/>
      </c>
      <c r="E186" s="2" t="n"/>
      <c r="F186" s="5">
        <f>IF(E186="","",IFERROR(VLOOKUP(E186,'Clientes'!$A$2:$E$1000,2,FALSE),"Cliente no encontrado"))</f>
        <v/>
      </c>
      <c r="G186" s="6">
        <f>IF(E186="","",IFERROR(VLOOKUP(E186,'Clientes'!$A$2:$E$1000,3,FALSE),""))</f>
        <v/>
      </c>
      <c r="H186" s="5">
        <f>IF(E186="","",IFERROR(VLOOKUP(E186,'Clientes'!$A$2:$E$1000,4,FALSE),""))</f>
        <v/>
      </c>
      <c r="I186" s="2" t="n"/>
      <c r="J186" s="7" t="n"/>
      <c r="K186" s="8" t="n"/>
      <c r="L186" s="37" t="n"/>
      <c r="M186" s="10" t="n"/>
      <c r="N186" s="38">
        <f>IF(OR(K186="",L186=""),"",K186*L186*(1-M186))</f>
        <v/>
      </c>
      <c r="O186" s="10" t="n"/>
      <c r="P186" s="38">
        <f>IF(OR(N186="",O186=""),"",N186*O186)</f>
        <v/>
      </c>
      <c r="Q186" s="38">
        <f>IF(OR(N186="",P186=""),"",N186+P186)</f>
        <v/>
      </c>
      <c r="R186" s="2" t="n"/>
      <c r="S186" s="10" t="n"/>
      <c r="T186" s="38">
        <f>IF(OR(Q186="",S186=""),"",Q186*S186)</f>
        <v/>
      </c>
      <c r="U186" s="12">
        <f>IF(D186="","",D186-TODAY())</f>
        <v/>
      </c>
      <c r="V186" s="6">
        <f>IF(R186="","",IF(R186="Aceptado","Ganado",IF(R186="Rechazado","Perdido",IF(D186&lt;TODAY(),"Vencido","Pendiente"))))</f>
        <v/>
      </c>
      <c r="W186" s="7" t="n"/>
    </row>
    <row r="187">
      <c r="A187" s="2" t="n"/>
      <c r="B187" s="2" t="n"/>
      <c r="C187" s="35" t="n"/>
      <c r="D187" s="39">
        <f>IF(C187="","",C187+30)</f>
        <v/>
      </c>
      <c r="E187" s="2" t="n"/>
      <c r="F187" s="14">
        <f>IF(E187="","",IFERROR(VLOOKUP(E187,'Clientes'!$A$2:$E$1000,2,FALSE),"Cliente no encontrado"))</f>
        <v/>
      </c>
      <c r="G187" s="15">
        <f>IF(E187="","",IFERROR(VLOOKUP(E187,'Clientes'!$A$2:$E$1000,3,FALSE),""))</f>
        <v/>
      </c>
      <c r="H187" s="14">
        <f>IF(E187="","",IFERROR(VLOOKUP(E187,'Clientes'!$A$2:$E$1000,4,FALSE),""))</f>
        <v/>
      </c>
      <c r="I187" s="2" t="n"/>
      <c r="J187" s="7" t="n"/>
      <c r="K187" s="8" t="n"/>
      <c r="L187" s="37" t="n"/>
      <c r="M187" s="10" t="n"/>
      <c r="N187" s="40">
        <f>IF(OR(K187="",L187=""),"",K187*L187*(1-M187))</f>
        <v/>
      </c>
      <c r="O187" s="10" t="n"/>
      <c r="P187" s="40">
        <f>IF(OR(N187="",O187=""),"",N187*O187)</f>
        <v/>
      </c>
      <c r="Q187" s="40">
        <f>IF(OR(N187="",P187=""),"",N187+P187)</f>
        <v/>
      </c>
      <c r="R187" s="2" t="n"/>
      <c r="S187" s="10" t="n"/>
      <c r="T187" s="40">
        <f>IF(OR(Q187="",S187=""),"",Q187*S187)</f>
        <v/>
      </c>
      <c r="U187" s="17">
        <f>IF(D187="","",D187-TODAY())</f>
        <v/>
      </c>
      <c r="V187" s="15">
        <f>IF(R187="","",IF(R187="Aceptado","Ganado",IF(R187="Rechazado","Perdido",IF(D187&lt;TODAY(),"Vencido","Pendiente"))))</f>
        <v/>
      </c>
      <c r="W187" s="7" t="n"/>
    </row>
    <row r="188">
      <c r="A188" s="2" t="n"/>
      <c r="B188" s="2" t="n"/>
      <c r="C188" s="35" t="n"/>
      <c r="D188" s="36">
        <f>IF(C188="","",C188+30)</f>
        <v/>
      </c>
      <c r="E188" s="2" t="n"/>
      <c r="F188" s="5">
        <f>IF(E188="","",IFERROR(VLOOKUP(E188,'Clientes'!$A$2:$E$1000,2,FALSE),"Cliente no encontrado"))</f>
        <v/>
      </c>
      <c r="G188" s="6">
        <f>IF(E188="","",IFERROR(VLOOKUP(E188,'Clientes'!$A$2:$E$1000,3,FALSE),""))</f>
        <v/>
      </c>
      <c r="H188" s="5">
        <f>IF(E188="","",IFERROR(VLOOKUP(E188,'Clientes'!$A$2:$E$1000,4,FALSE),""))</f>
        <v/>
      </c>
      <c r="I188" s="2" t="n"/>
      <c r="J188" s="7" t="n"/>
      <c r="K188" s="8" t="n"/>
      <c r="L188" s="37" t="n"/>
      <c r="M188" s="10" t="n"/>
      <c r="N188" s="38">
        <f>IF(OR(K188="",L188=""),"",K188*L188*(1-M188))</f>
        <v/>
      </c>
      <c r="O188" s="10" t="n"/>
      <c r="P188" s="38">
        <f>IF(OR(N188="",O188=""),"",N188*O188)</f>
        <v/>
      </c>
      <c r="Q188" s="38">
        <f>IF(OR(N188="",P188=""),"",N188+P188)</f>
        <v/>
      </c>
      <c r="R188" s="2" t="n"/>
      <c r="S188" s="10" t="n"/>
      <c r="T188" s="38">
        <f>IF(OR(Q188="",S188=""),"",Q188*S188)</f>
        <v/>
      </c>
      <c r="U188" s="12">
        <f>IF(D188="","",D188-TODAY())</f>
        <v/>
      </c>
      <c r="V188" s="6">
        <f>IF(R188="","",IF(R188="Aceptado","Ganado",IF(R188="Rechazado","Perdido",IF(D188&lt;TODAY(),"Vencido","Pendiente"))))</f>
        <v/>
      </c>
      <c r="W188" s="7" t="n"/>
    </row>
    <row r="189">
      <c r="A189" s="2" t="n"/>
      <c r="B189" s="2" t="n"/>
      <c r="C189" s="35" t="n"/>
      <c r="D189" s="39">
        <f>IF(C189="","",C189+30)</f>
        <v/>
      </c>
      <c r="E189" s="2" t="n"/>
      <c r="F189" s="14">
        <f>IF(E189="","",IFERROR(VLOOKUP(E189,'Clientes'!$A$2:$E$1000,2,FALSE),"Cliente no encontrado"))</f>
        <v/>
      </c>
      <c r="G189" s="15">
        <f>IF(E189="","",IFERROR(VLOOKUP(E189,'Clientes'!$A$2:$E$1000,3,FALSE),""))</f>
        <v/>
      </c>
      <c r="H189" s="14">
        <f>IF(E189="","",IFERROR(VLOOKUP(E189,'Clientes'!$A$2:$E$1000,4,FALSE),""))</f>
        <v/>
      </c>
      <c r="I189" s="2" t="n"/>
      <c r="J189" s="7" t="n"/>
      <c r="K189" s="8" t="n"/>
      <c r="L189" s="37" t="n"/>
      <c r="M189" s="10" t="n"/>
      <c r="N189" s="40">
        <f>IF(OR(K189="",L189=""),"",K189*L189*(1-M189))</f>
        <v/>
      </c>
      <c r="O189" s="10" t="n"/>
      <c r="P189" s="40">
        <f>IF(OR(N189="",O189=""),"",N189*O189)</f>
        <v/>
      </c>
      <c r="Q189" s="40">
        <f>IF(OR(N189="",P189=""),"",N189+P189)</f>
        <v/>
      </c>
      <c r="R189" s="2" t="n"/>
      <c r="S189" s="10" t="n"/>
      <c r="T189" s="40">
        <f>IF(OR(Q189="",S189=""),"",Q189*S189)</f>
        <v/>
      </c>
      <c r="U189" s="17">
        <f>IF(D189="","",D189-TODAY())</f>
        <v/>
      </c>
      <c r="V189" s="15">
        <f>IF(R189="","",IF(R189="Aceptado","Ganado",IF(R189="Rechazado","Perdido",IF(D189&lt;TODAY(),"Vencido","Pendiente"))))</f>
        <v/>
      </c>
      <c r="W189" s="7" t="n"/>
    </row>
    <row r="190">
      <c r="A190" s="2" t="n"/>
      <c r="B190" s="2" t="n"/>
      <c r="C190" s="35" t="n"/>
      <c r="D190" s="36">
        <f>IF(C190="","",C190+30)</f>
        <v/>
      </c>
      <c r="E190" s="2" t="n"/>
      <c r="F190" s="5">
        <f>IF(E190="","",IFERROR(VLOOKUP(E190,'Clientes'!$A$2:$E$1000,2,FALSE),"Cliente no encontrado"))</f>
        <v/>
      </c>
      <c r="G190" s="6">
        <f>IF(E190="","",IFERROR(VLOOKUP(E190,'Clientes'!$A$2:$E$1000,3,FALSE),""))</f>
        <v/>
      </c>
      <c r="H190" s="5">
        <f>IF(E190="","",IFERROR(VLOOKUP(E190,'Clientes'!$A$2:$E$1000,4,FALSE),""))</f>
        <v/>
      </c>
      <c r="I190" s="2" t="n"/>
      <c r="J190" s="7" t="n"/>
      <c r="K190" s="8" t="n"/>
      <c r="L190" s="37" t="n"/>
      <c r="M190" s="10" t="n"/>
      <c r="N190" s="38">
        <f>IF(OR(K190="",L190=""),"",K190*L190*(1-M190))</f>
        <v/>
      </c>
      <c r="O190" s="10" t="n"/>
      <c r="P190" s="38">
        <f>IF(OR(N190="",O190=""),"",N190*O190)</f>
        <v/>
      </c>
      <c r="Q190" s="38">
        <f>IF(OR(N190="",P190=""),"",N190+P190)</f>
        <v/>
      </c>
      <c r="R190" s="2" t="n"/>
      <c r="S190" s="10" t="n"/>
      <c r="T190" s="38">
        <f>IF(OR(Q190="",S190=""),"",Q190*S190)</f>
        <v/>
      </c>
      <c r="U190" s="12">
        <f>IF(D190="","",D190-TODAY())</f>
        <v/>
      </c>
      <c r="V190" s="6">
        <f>IF(R190="","",IF(R190="Aceptado","Ganado",IF(R190="Rechazado","Perdido",IF(D190&lt;TODAY(),"Vencido","Pendiente"))))</f>
        <v/>
      </c>
      <c r="W190" s="7" t="n"/>
    </row>
    <row r="191">
      <c r="A191" s="2" t="n"/>
      <c r="B191" s="2" t="n"/>
      <c r="C191" s="35" t="n"/>
      <c r="D191" s="39">
        <f>IF(C191="","",C191+30)</f>
        <v/>
      </c>
      <c r="E191" s="2" t="n"/>
      <c r="F191" s="14">
        <f>IF(E191="","",IFERROR(VLOOKUP(E191,'Clientes'!$A$2:$E$1000,2,FALSE),"Cliente no encontrado"))</f>
        <v/>
      </c>
      <c r="G191" s="15">
        <f>IF(E191="","",IFERROR(VLOOKUP(E191,'Clientes'!$A$2:$E$1000,3,FALSE),""))</f>
        <v/>
      </c>
      <c r="H191" s="14">
        <f>IF(E191="","",IFERROR(VLOOKUP(E191,'Clientes'!$A$2:$E$1000,4,FALSE),""))</f>
        <v/>
      </c>
      <c r="I191" s="2" t="n"/>
      <c r="J191" s="7" t="n"/>
      <c r="K191" s="8" t="n"/>
      <c r="L191" s="37" t="n"/>
      <c r="M191" s="10" t="n"/>
      <c r="N191" s="40">
        <f>IF(OR(K191="",L191=""),"",K191*L191*(1-M191))</f>
        <v/>
      </c>
      <c r="O191" s="10" t="n"/>
      <c r="P191" s="40">
        <f>IF(OR(N191="",O191=""),"",N191*O191)</f>
        <v/>
      </c>
      <c r="Q191" s="40">
        <f>IF(OR(N191="",P191=""),"",N191+P191)</f>
        <v/>
      </c>
      <c r="R191" s="2" t="n"/>
      <c r="S191" s="10" t="n"/>
      <c r="T191" s="40">
        <f>IF(OR(Q191="",S191=""),"",Q191*S191)</f>
        <v/>
      </c>
      <c r="U191" s="17">
        <f>IF(D191="","",D191-TODAY())</f>
        <v/>
      </c>
      <c r="V191" s="15">
        <f>IF(R191="","",IF(R191="Aceptado","Ganado",IF(R191="Rechazado","Perdido",IF(D191&lt;TODAY(),"Vencido","Pendiente"))))</f>
        <v/>
      </c>
      <c r="W191" s="7" t="n"/>
    </row>
    <row r="192">
      <c r="A192" s="2" t="n"/>
      <c r="B192" s="2" t="n"/>
      <c r="C192" s="35" t="n"/>
      <c r="D192" s="36">
        <f>IF(C192="","",C192+30)</f>
        <v/>
      </c>
      <c r="E192" s="2" t="n"/>
      <c r="F192" s="5">
        <f>IF(E192="","",IFERROR(VLOOKUP(E192,'Clientes'!$A$2:$E$1000,2,FALSE),"Cliente no encontrado"))</f>
        <v/>
      </c>
      <c r="G192" s="6">
        <f>IF(E192="","",IFERROR(VLOOKUP(E192,'Clientes'!$A$2:$E$1000,3,FALSE),""))</f>
        <v/>
      </c>
      <c r="H192" s="5">
        <f>IF(E192="","",IFERROR(VLOOKUP(E192,'Clientes'!$A$2:$E$1000,4,FALSE),""))</f>
        <v/>
      </c>
      <c r="I192" s="2" t="n"/>
      <c r="J192" s="7" t="n"/>
      <c r="K192" s="8" t="n"/>
      <c r="L192" s="37" t="n"/>
      <c r="M192" s="10" t="n"/>
      <c r="N192" s="38">
        <f>IF(OR(K192="",L192=""),"",K192*L192*(1-M192))</f>
        <v/>
      </c>
      <c r="O192" s="10" t="n"/>
      <c r="P192" s="38">
        <f>IF(OR(N192="",O192=""),"",N192*O192)</f>
        <v/>
      </c>
      <c r="Q192" s="38">
        <f>IF(OR(N192="",P192=""),"",N192+P192)</f>
        <v/>
      </c>
      <c r="R192" s="2" t="n"/>
      <c r="S192" s="10" t="n"/>
      <c r="T192" s="38">
        <f>IF(OR(Q192="",S192=""),"",Q192*S192)</f>
        <v/>
      </c>
      <c r="U192" s="12">
        <f>IF(D192="","",D192-TODAY())</f>
        <v/>
      </c>
      <c r="V192" s="6">
        <f>IF(R192="","",IF(R192="Aceptado","Ganado",IF(R192="Rechazado","Perdido",IF(D192&lt;TODAY(),"Vencido","Pendiente"))))</f>
        <v/>
      </c>
      <c r="W192" s="7" t="n"/>
    </row>
    <row r="193">
      <c r="A193" s="2" t="n"/>
      <c r="B193" s="2" t="n"/>
      <c r="C193" s="35" t="n"/>
      <c r="D193" s="39">
        <f>IF(C193="","",C193+30)</f>
        <v/>
      </c>
      <c r="E193" s="2" t="n"/>
      <c r="F193" s="14">
        <f>IF(E193="","",IFERROR(VLOOKUP(E193,'Clientes'!$A$2:$E$1000,2,FALSE),"Cliente no encontrado"))</f>
        <v/>
      </c>
      <c r="G193" s="15">
        <f>IF(E193="","",IFERROR(VLOOKUP(E193,'Clientes'!$A$2:$E$1000,3,FALSE),""))</f>
        <v/>
      </c>
      <c r="H193" s="14">
        <f>IF(E193="","",IFERROR(VLOOKUP(E193,'Clientes'!$A$2:$E$1000,4,FALSE),""))</f>
        <v/>
      </c>
      <c r="I193" s="2" t="n"/>
      <c r="J193" s="7" t="n"/>
      <c r="K193" s="8" t="n"/>
      <c r="L193" s="37" t="n"/>
      <c r="M193" s="10" t="n"/>
      <c r="N193" s="40">
        <f>IF(OR(K193="",L193=""),"",K193*L193*(1-M193))</f>
        <v/>
      </c>
      <c r="O193" s="10" t="n"/>
      <c r="P193" s="40">
        <f>IF(OR(N193="",O193=""),"",N193*O193)</f>
        <v/>
      </c>
      <c r="Q193" s="40">
        <f>IF(OR(N193="",P193=""),"",N193+P193)</f>
        <v/>
      </c>
      <c r="R193" s="2" t="n"/>
      <c r="S193" s="10" t="n"/>
      <c r="T193" s="40">
        <f>IF(OR(Q193="",S193=""),"",Q193*S193)</f>
        <v/>
      </c>
      <c r="U193" s="17">
        <f>IF(D193="","",D193-TODAY())</f>
        <v/>
      </c>
      <c r="V193" s="15">
        <f>IF(R193="","",IF(R193="Aceptado","Ganado",IF(R193="Rechazado","Perdido",IF(D193&lt;TODAY(),"Vencido","Pendiente"))))</f>
        <v/>
      </c>
      <c r="W193" s="7" t="n"/>
    </row>
    <row r="194">
      <c r="A194" s="2" t="n"/>
      <c r="B194" s="2" t="n"/>
      <c r="C194" s="35" t="n"/>
      <c r="D194" s="36">
        <f>IF(C194="","",C194+30)</f>
        <v/>
      </c>
      <c r="E194" s="2" t="n"/>
      <c r="F194" s="5">
        <f>IF(E194="","",IFERROR(VLOOKUP(E194,'Clientes'!$A$2:$E$1000,2,FALSE),"Cliente no encontrado"))</f>
        <v/>
      </c>
      <c r="G194" s="6">
        <f>IF(E194="","",IFERROR(VLOOKUP(E194,'Clientes'!$A$2:$E$1000,3,FALSE),""))</f>
        <v/>
      </c>
      <c r="H194" s="5">
        <f>IF(E194="","",IFERROR(VLOOKUP(E194,'Clientes'!$A$2:$E$1000,4,FALSE),""))</f>
        <v/>
      </c>
      <c r="I194" s="2" t="n"/>
      <c r="J194" s="7" t="n"/>
      <c r="K194" s="8" t="n"/>
      <c r="L194" s="37" t="n"/>
      <c r="M194" s="10" t="n"/>
      <c r="N194" s="38">
        <f>IF(OR(K194="",L194=""),"",K194*L194*(1-M194))</f>
        <v/>
      </c>
      <c r="O194" s="10" t="n"/>
      <c r="P194" s="38">
        <f>IF(OR(N194="",O194=""),"",N194*O194)</f>
        <v/>
      </c>
      <c r="Q194" s="38">
        <f>IF(OR(N194="",P194=""),"",N194+P194)</f>
        <v/>
      </c>
      <c r="R194" s="2" t="n"/>
      <c r="S194" s="10" t="n"/>
      <c r="T194" s="38">
        <f>IF(OR(Q194="",S194=""),"",Q194*S194)</f>
        <v/>
      </c>
      <c r="U194" s="12">
        <f>IF(D194="","",D194-TODAY())</f>
        <v/>
      </c>
      <c r="V194" s="6">
        <f>IF(R194="","",IF(R194="Aceptado","Ganado",IF(R194="Rechazado","Perdido",IF(D194&lt;TODAY(),"Vencido","Pendiente"))))</f>
        <v/>
      </c>
      <c r="W194" s="7" t="n"/>
    </row>
    <row r="195">
      <c r="A195" s="2" t="n"/>
      <c r="B195" s="2" t="n"/>
      <c r="C195" s="35" t="n"/>
      <c r="D195" s="39">
        <f>IF(C195="","",C195+30)</f>
        <v/>
      </c>
      <c r="E195" s="2" t="n"/>
      <c r="F195" s="14">
        <f>IF(E195="","",IFERROR(VLOOKUP(E195,'Clientes'!$A$2:$E$1000,2,FALSE),"Cliente no encontrado"))</f>
        <v/>
      </c>
      <c r="G195" s="15">
        <f>IF(E195="","",IFERROR(VLOOKUP(E195,'Clientes'!$A$2:$E$1000,3,FALSE),""))</f>
        <v/>
      </c>
      <c r="H195" s="14">
        <f>IF(E195="","",IFERROR(VLOOKUP(E195,'Clientes'!$A$2:$E$1000,4,FALSE),""))</f>
        <v/>
      </c>
      <c r="I195" s="2" t="n"/>
      <c r="J195" s="7" t="n"/>
      <c r="K195" s="8" t="n"/>
      <c r="L195" s="37" t="n"/>
      <c r="M195" s="10" t="n"/>
      <c r="N195" s="40">
        <f>IF(OR(K195="",L195=""),"",K195*L195*(1-M195))</f>
        <v/>
      </c>
      <c r="O195" s="10" t="n"/>
      <c r="P195" s="40">
        <f>IF(OR(N195="",O195=""),"",N195*O195)</f>
        <v/>
      </c>
      <c r="Q195" s="40">
        <f>IF(OR(N195="",P195=""),"",N195+P195)</f>
        <v/>
      </c>
      <c r="R195" s="2" t="n"/>
      <c r="S195" s="10" t="n"/>
      <c r="T195" s="40">
        <f>IF(OR(Q195="",S195=""),"",Q195*S195)</f>
        <v/>
      </c>
      <c r="U195" s="17">
        <f>IF(D195="","",D195-TODAY())</f>
        <v/>
      </c>
      <c r="V195" s="15">
        <f>IF(R195="","",IF(R195="Aceptado","Ganado",IF(R195="Rechazado","Perdido",IF(D195&lt;TODAY(),"Vencido","Pendiente"))))</f>
        <v/>
      </c>
      <c r="W195" s="7" t="n"/>
    </row>
    <row r="196">
      <c r="A196" s="2" t="n"/>
      <c r="B196" s="2" t="n"/>
      <c r="C196" s="35" t="n"/>
      <c r="D196" s="36">
        <f>IF(C196="","",C196+30)</f>
        <v/>
      </c>
      <c r="E196" s="2" t="n"/>
      <c r="F196" s="5">
        <f>IF(E196="","",IFERROR(VLOOKUP(E196,'Clientes'!$A$2:$E$1000,2,FALSE),"Cliente no encontrado"))</f>
        <v/>
      </c>
      <c r="G196" s="6">
        <f>IF(E196="","",IFERROR(VLOOKUP(E196,'Clientes'!$A$2:$E$1000,3,FALSE),""))</f>
        <v/>
      </c>
      <c r="H196" s="5">
        <f>IF(E196="","",IFERROR(VLOOKUP(E196,'Clientes'!$A$2:$E$1000,4,FALSE),""))</f>
        <v/>
      </c>
      <c r="I196" s="2" t="n"/>
      <c r="J196" s="7" t="n"/>
      <c r="K196" s="8" t="n"/>
      <c r="L196" s="37" t="n"/>
      <c r="M196" s="10" t="n"/>
      <c r="N196" s="38">
        <f>IF(OR(K196="",L196=""),"",K196*L196*(1-M196))</f>
        <v/>
      </c>
      <c r="O196" s="10" t="n"/>
      <c r="P196" s="38">
        <f>IF(OR(N196="",O196=""),"",N196*O196)</f>
        <v/>
      </c>
      <c r="Q196" s="38">
        <f>IF(OR(N196="",P196=""),"",N196+P196)</f>
        <v/>
      </c>
      <c r="R196" s="2" t="n"/>
      <c r="S196" s="10" t="n"/>
      <c r="T196" s="38">
        <f>IF(OR(Q196="",S196=""),"",Q196*S196)</f>
        <v/>
      </c>
      <c r="U196" s="12">
        <f>IF(D196="","",D196-TODAY())</f>
        <v/>
      </c>
      <c r="V196" s="6">
        <f>IF(R196="","",IF(R196="Aceptado","Ganado",IF(R196="Rechazado","Perdido",IF(D196&lt;TODAY(),"Vencido","Pendiente"))))</f>
        <v/>
      </c>
      <c r="W196" s="7" t="n"/>
    </row>
    <row r="197">
      <c r="A197" s="2" t="n"/>
      <c r="B197" s="2" t="n"/>
      <c r="C197" s="35" t="n"/>
      <c r="D197" s="39">
        <f>IF(C197="","",C197+30)</f>
        <v/>
      </c>
      <c r="E197" s="2" t="n"/>
      <c r="F197" s="14">
        <f>IF(E197="","",IFERROR(VLOOKUP(E197,'Clientes'!$A$2:$E$1000,2,FALSE),"Cliente no encontrado"))</f>
        <v/>
      </c>
      <c r="G197" s="15">
        <f>IF(E197="","",IFERROR(VLOOKUP(E197,'Clientes'!$A$2:$E$1000,3,FALSE),""))</f>
        <v/>
      </c>
      <c r="H197" s="14">
        <f>IF(E197="","",IFERROR(VLOOKUP(E197,'Clientes'!$A$2:$E$1000,4,FALSE),""))</f>
        <v/>
      </c>
      <c r="I197" s="2" t="n"/>
      <c r="J197" s="7" t="n"/>
      <c r="K197" s="8" t="n"/>
      <c r="L197" s="37" t="n"/>
      <c r="M197" s="10" t="n"/>
      <c r="N197" s="40">
        <f>IF(OR(K197="",L197=""),"",K197*L197*(1-M197))</f>
        <v/>
      </c>
      <c r="O197" s="10" t="n"/>
      <c r="P197" s="40">
        <f>IF(OR(N197="",O197=""),"",N197*O197)</f>
        <v/>
      </c>
      <c r="Q197" s="40">
        <f>IF(OR(N197="",P197=""),"",N197+P197)</f>
        <v/>
      </c>
      <c r="R197" s="2" t="n"/>
      <c r="S197" s="10" t="n"/>
      <c r="T197" s="40">
        <f>IF(OR(Q197="",S197=""),"",Q197*S197)</f>
        <v/>
      </c>
      <c r="U197" s="17">
        <f>IF(D197="","",D197-TODAY())</f>
        <v/>
      </c>
      <c r="V197" s="15">
        <f>IF(R197="","",IF(R197="Aceptado","Ganado",IF(R197="Rechazado","Perdido",IF(D197&lt;TODAY(),"Vencido","Pendiente"))))</f>
        <v/>
      </c>
      <c r="W197" s="7" t="n"/>
    </row>
    <row r="198">
      <c r="A198" s="2" t="n"/>
      <c r="B198" s="2" t="n"/>
      <c r="C198" s="35" t="n"/>
      <c r="D198" s="36">
        <f>IF(C198="","",C198+30)</f>
        <v/>
      </c>
      <c r="E198" s="2" t="n"/>
      <c r="F198" s="5">
        <f>IF(E198="","",IFERROR(VLOOKUP(E198,'Clientes'!$A$2:$E$1000,2,FALSE),"Cliente no encontrado"))</f>
        <v/>
      </c>
      <c r="G198" s="6">
        <f>IF(E198="","",IFERROR(VLOOKUP(E198,'Clientes'!$A$2:$E$1000,3,FALSE),""))</f>
        <v/>
      </c>
      <c r="H198" s="5">
        <f>IF(E198="","",IFERROR(VLOOKUP(E198,'Clientes'!$A$2:$E$1000,4,FALSE),""))</f>
        <v/>
      </c>
      <c r="I198" s="2" t="n"/>
      <c r="J198" s="7" t="n"/>
      <c r="K198" s="8" t="n"/>
      <c r="L198" s="37" t="n"/>
      <c r="M198" s="10" t="n"/>
      <c r="N198" s="38">
        <f>IF(OR(K198="",L198=""),"",K198*L198*(1-M198))</f>
        <v/>
      </c>
      <c r="O198" s="10" t="n"/>
      <c r="P198" s="38">
        <f>IF(OR(N198="",O198=""),"",N198*O198)</f>
        <v/>
      </c>
      <c r="Q198" s="38">
        <f>IF(OR(N198="",P198=""),"",N198+P198)</f>
        <v/>
      </c>
      <c r="R198" s="2" t="n"/>
      <c r="S198" s="10" t="n"/>
      <c r="T198" s="38">
        <f>IF(OR(Q198="",S198=""),"",Q198*S198)</f>
        <v/>
      </c>
      <c r="U198" s="12">
        <f>IF(D198="","",D198-TODAY())</f>
        <v/>
      </c>
      <c r="V198" s="6">
        <f>IF(R198="","",IF(R198="Aceptado","Ganado",IF(R198="Rechazado","Perdido",IF(D198&lt;TODAY(),"Vencido","Pendiente"))))</f>
        <v/>
      </c>
      <c r="W198" s="7" t="n"/>
    </row>
    <row r="199">
      <c r="A199" s="2" t="n"/>
      <c r="B199" s="2" t="n"/>
      <c r="C199" s="35" t="n"/>
      <c r="D199" s="39">
        <f>IF(C199="","",C199+30)</f>
        <v/>
      </c>
      <c r="E199" s="2" t="n"/>
      <c r="F199" s="14">
        <f>IF(E199="","",IFERROR(VLOOKUP(E199,'Clientes'!$A$2:$E$1000,2,FALSE),"Cliente no encontrado"))</f>
        <v/>
      </c>
      <c r="G199" s="15">
        <f>IF(E199="","",IFERROR(VLOOKUP(E199,'Clientes'!$A$2:$E$1000,3,FALSE),""))</f>
        <v/>
      </c>
      <c r="H199" s="14">
        <f>IF(E199="","",IFERROR(VLOOKUP(E199,'Clientes'!$A$2:$E$1000,4,FALSE),""))</f>
        <v/>
      </c>
      <c r="I199" s="2" t="n"/>
      <c r="J199" s="7" t="n"/>
      <c r="K199" s="8" t="n"/>
      <c r="L199" s="37" t="n"/>
      <c r="M199" s="10" t="n"/>
      <c r="N199" s="40">
        <f>IF(OR(K199="",L199=""),"",K199*L199*(1-M199))</f>
        <v/>
      </c>
      <c r="O199" s="10" t="n"/>
      <c r="P199" s="40">
        <f>IF(OR(N199="",O199=""),"",N199*O199)</f>
        <v/>
      </c>
      <c r="Q199" s="40">
        <f>IF(OR(N199="",P199=""),"",N199+P199)</f>
        <v/>
      </c>
      <c r="R199" s="2" t="n"/>
      <c r="S199" s="10" t="n"/>
      <c r="T199" s="40">
        <f>IF(OR(Q199="",S199=""),"",Q199*S199)</f>
        <v/>
      </c>
      <c r="U199" s="17">
        <f>IF(D199="","",D199-TODAY())</f>
        <v/>
      </c>
      <c r="V199" s="15">
        <f>IF(R199="","",IF(R199="Aceptado","Ganado",IF(R199="Rechazado","Perdido",IF(D199&lt;TODAY(),"Vencido","Pendiente"))))</f>
        <v/>
      </c>
      <c r="W199" s="7" t="n"/>
    </row>
    <row r="200">
      <c r="A200" s="2" t="n"/>
      <c r="B200" s="2" t="n"/>
      <c r="C200" s="35" t="n"/>
      <c r="D200" s="36">
        <f>IF(C200="","",C200+30)</f>
        <v/>
      </c>
      <c r="E200" s="2" t="n"/>
      <c r="F200" s="5">
        <f>IF(E200="","",IFERROR(VLOOKUP(E200,'Clientes'!$A$2:$E$1000,2,FALSE),"Cliente no encontrado"))</f>
        <v/>
      </c>
      <c r="G200" s="6">
        <f>IF(E200="","",IFERROR(VLOOKUP(E200,'Clientes'!$A$2:$E$1000,3,FALSE),""))</f>
        <v/>
      </c>
      <c r="H200" s="5">
        <f>IF(E200="","",IFERROR(VLOOKUP(E200,'Clientes'!$A$2:$E$1000,4,FALSE),""))</f>
        <v/>
      </c>
      <c r="I200" s="2" t="n"/>
      <c r="J200" s="7" t="n"/>
      <c r="K200" s="8" t="n"/>
      <c r="L200" s="37" t="n"/>
      <c r="M200" s="10" t="n"/>
      <c r="N200" s="38">
        <f>IF(OR(K200="",L200=""),"",K200*L200*(1-M200))</f>
        <v/>
      </c>
      <c r="O200" s="10" t="n"/>
      <c r="P200" s="38">
        <f>IF(OR(N200="",O200=""),"",N200*O200)</f>
        <v/>
      </c>
      <c r="Q200" s="38">
        <f>IF(OR(N200="",P200=""),"",N200+P200)</f>
        <v/>
      </c>
      <c r="R200" s="2" t="n"/>
      <c r="S200" s="10" t="n"/>
      <c r="T200" s="38">
        <f>IF(OR(Q200="",S200=""),"",Q200*S200)</f>
        <v/>
      </c>
      <c r="U200" s="12">
        <f>IF(D200="","",D200-TODAY())</f>
        <v/>
      </c>
      <c r="V200" s="6">
        <f>IF(R200="","",IF(R200="Aceptado","Ganado",IF(R200="Rechazado","Perdido",IF(D200&lt;TODAY(),"Vencido","Pendiente"))))</f>
        <v/>
      </c>
      <c r="W200" s="7" t="n"/>
    </row>
    <row r="201">
      <c r="A201" s="2" t="n"/>
      <c r="B201" s="2" t="n"/>
      <c r="C201" s="35" t="n"/>
      <c r="D201" s="39">
        <f>IF(C201="","",C201+30)</f>
        <v/>
      </c>
      <c r="E201" s="2" t="n"/>
      <c r="F201" s="14">
        <f>IF(E201="","",IFERROR(VLOOKUP(E201,'Clientes'!$A$2:$E$1000,2,FALSE),"Cliente no encontrado"))</f>
        <v/>
      </c>
      <c r="G201" s="15">
        <f>IF(E201="","",IFERROR(VLOOKUP(E201,'Clientes'!$A$2:$E$1000,3,FALSE),""))</f>
        <v/>
      </c>
      <c r="H201" s="14">
        <f>IF(E201="","",IFERROR(VLOOKUP(E201,'Clientes'!$A$2:$E$1000,4,FALSE),""))</f>
        <v/>
      </c>
      <c r="I201" s="2" t="n"/>
      <c r="J201" s="7" t="n"/>
      <c r="K201" s="8" t="n"/>
      <c r="L201" s="37" t="n"/>
      <c r="M201" s="10" t="n"/>
      <c r="N201" s="40">
        <f>IF(OR(K201="",L201=""),"",K201*L201*(1-M201))</f>
        <v/>
      </c>
      <c r="O201" s="10" t="n"/>
      <c r="P201" s="40">
        <f>IF(OR(N201="",O201=""),"",N201*O201)</f>
        <v/>
      </c>
      <c r="Q201" s="40">
        <f>IF(OR(N201="",P201=""),"",N201+P201)</f>
        <v/>
      </c>
      <c r="R201" s="2" t="n"/>
      <c r="S201" s="10" t="n"/>
      <c r="T201" s="40">
        <f>IF(OR(Q201="",S201=""),"",Q201*S201)</f>
        <v/>
      </c>
      <c r="U201" s="17">
        <f>IF(D201="","",D201-TODAY())</f>
        <v/>
      </c>
      <c r="V201" s="15">
        <f>IF(R201="","",IF(R201="Aceptado","Ganado",IF(R201="Rechazado","Perdido",IF(D201&lt;TODAY(),"Vencido","Pendiente"))))</f>
        <v/>
      </c>
      <c r="W201" s="7" t="n"/>
    </row>
    <row r="202">
      <c r="A202" s="2" t="n"/>
      <c r="B202" s="2" t="n"/>
      <c r="C202" s="35" t="n"/>
      <c r="D202" s="36">
        <f>IF(C202="","",C202+30)</f>
        <v/>
      </c>
      <c r="E202" s="2" t="n"/>
      <c r="F202" s="5">
        <f>IF(E202="","",IFERROR(VLOOKUP(E202,'Clientes'!$A$2:$E$1000,2,FALSE),"Cliente no encontrado"))</f>
        <v/>
      </c>
      <c r="G202" s="6">
        <f>IF(E202="","",IFERROR(VLOOKUP(E202,'Clientes'!$A$2:$E$1000,3,FALSE),""))</f>
        <v/>
      </c>
      <c r="H202" s="5">
        <f>IF(E202="","",IFERROR(VLOOKUP(E202,'Clientes'!$A$2:$E$1000,4,FALSE),""))</f>
        <v/>
      </c>
      <c r="I202" s="2" t="n"/>
      <c r="J202" s="7" t="n"/>
      <c r="K202" s="8" t="n"/>
      <c r="L202" s="37" t="n"/>
      <c r="M202" s="10" t="n"/>
      <c r="N202" s="38">
        <f>IF(OR(K202="",L202=""),"",K202*L202*(1-M202))</f>
        <v/>
      </c>
      <c r="O202" s="10" t="n"/>
      <c r="P202" s="38">
        <f>IF(OR(N202="",O202=""),"",N202*O202)</f>
        <v/>
      </c>
      <c r="Q202" s="38">
        <f>IF(OR(N202="",P202=""),"",N202+P202)</f>
        <v/>
      </c>
      <c r="R202" s="2" t="n"/>
      <c r="S202" s="10" t="n"/>
      <c r="T202" s="38">
        <f>IF(OR(Q202="",S202=""),"",Q202*S202)</f>
        <v/>
      </c>
      <c r="U202" s="12">
        <f>IF(D202="","",D202-TODAY())</f>
        <v/>
      </c>
      <c r="V202" s="6">
        <f>IF(R202="","",IF(R202="Aceptado","Ganado",IF(R202="Rechazado","Perdido",IF(D202&lt;TODAY(),"Vencido","Pendiente"))))</f>
        <v/>
      </c>
      <c r="W202" s="7" t="n"/>
    </row>
    <row r="203">
      <c r="A203" s="2" t="n"/>
      <c r="B203" s="2" t="n"/>
      <c r="C203" s="35" t="n"/>
      <c r="D203" s="39">
        <f>IF(C203="","",C203+30)</f>
        <v/>
      </c>
      <c r="E203" s="2" t="n"/>
      <c r="F203" s="14">
        <f>IF(E203="","",IFERROR(VLOOKUP(E203,'Clientes'!$A$2:$E$1000,2,FALSE),"Cliente no encontrado"))</f>
        <v/>
      </c>
      <c r="G203" s="15">
        <f>IF(E203="","",IFERROR(VLOOKUP(E203,'Clientes'!$A$2:$E$1000,3,FALSE),""))</f>
        <v/>
      </c>
      <c r="H203" s="14">
        <f>IF(E203="","",IFERROR(VLOOKUP(E203,'Clientes'!$A$2:$E$1000,4,FALSE),""))</f>
        <v/>
      </c>
      <c r="I203" s="2" t="n"/>
      <c r="J203" s="7" t="n"/>
      <c r="K203" s="8" t="n"/>
      <c r="L203" s="37" t="n"/>
      <c r="M203" s="10" t="n"/>
      <c r="N203" s="40">
        <f>IF(OR(K203="",L203=""),"",K203*L203*(1-M203))</f>
        <v/>
      </c>
      <c r="O203" s="10" t="n"/>
      <c r="P203" s="40">
        <f>IF(OR(N203="",O203=""),"",N203*O203)</f>
        <v/>
      </c>
      <c r="Q203" s="40">
        <f>IF(OR(N203="",P203=""),"",N203+P203)</f>
        <v/>
      </c>
      <c r="R203" s="2" t="n"/>
      <c r="S203" s="10" t="n"/>
      <c r="T203" s="40">
        <f>IF(OR(Q203="",S203=""),"",Q203*S203)</f>
        <v/>
      </c>
      <c r="U203" s="17">
        <f>IF(D203="","",D203-TODAY())</f>
        <v/>
      </c>
      <c r="V203" s="15">
        <f>IF(R203="","",IF(R203="Aceptado","Ganado",IF(R203="Rechazado","Perdido",IF(D203&lt;TODAY(),"Vencido","Pendiente"))))</f>
        <v/>
      </c>
      <c r="W203" s="7" t="n"/>
    </row>
    <row r="204">
      <c r="A204" s="2" t="n"/>
      <c r="B204" s="2" t="n"/>
      <c r="C204" s="35" t="n"/>
      <c r="D204" s="36">
        <f>IF(C204="","",C204+30)</f>
        <v/>
      </c>
      <c r="E204" s="2" t="n"/>
      <c r="F204" s="5">
        <f>IF(E204="","",IFERROR(VLOOKUP(E204,'Clientes'!$A$2:$E$1000,2,FALSE),"Cliente no encontrado"))</f>
        <v/>
      </c>
      <c r="G204" s="6">
        <f>IF(E204="","",IFERROR(VLOOKUP(E204,'Clientes'!$A$2:$E$1000,3,FALSE),""))</f>
        <v/>
      </c>
      <c r="H204" s="5">
        <f>IF(E204="","",IFERROR(VLOOKUP(E204,'Clientes'!$A$2:$E$1000,4,FALSE),""))</f>
        <v/>
      </c>
      <c r="I204" s="2" t="n"/>
      <c r="J204" s="7" t="n"/>
      <c r="K204" s="8" t="n"/>
      <c r="L204" s="37" t="n"/>
      <c r="M204" s="10" t="n"/>
      <c r="N204" s="38">
        <f>IF(OR(K204="",L204=""),"",K204*L204*(1-M204))</f>
        <v/>
      </c>
      <c r="O204" s="10" t="n"/>
      <c r="P204" s="38">
        <f>IF(OR(N204="",O204=""),"",N204*O204)</f>
        <v/>
      </c>
      <c r="Q204" s="38">
        <f>IF(OR(N204="",P204=""),"",N204+P204)</f>
        <v/>
      </c>
      <c r="R204" s="2" t="n"/>
      <c r="S204" s="10" t="n"/>
      <c r="T204" s="38">
        <f>IF(OR(Q204="",S204=""),"",Q204*S204)</f>
        <v/>
      </c>
      <c r="U204" s="12">
        <f>IF(D204="","",D204-TODAY())</f>
        <v/>
      </c>
      <c r="V204" s="6">
        <f>IF(R204="","",IF(R204="Aceptado","Ganado",IF(R204="Rechazado","Perdido",IF(D204&lt;TODAY(),"Vencido","Pendiente"))))</f>
        <v/>
      </c>
      <c r="W204" s="7" t="n"/>
    </row>
    <row r="205">
      <c r="A205" s="2" t="n"/>
      <c r="B205" s="2" t="n"/>
      <c r="C205" s="35" t="n"/>
      <c r="D205" s="39">
        <f>IF(C205="","",C205+30)</f>
        <v/>
      </c>
      <c r="E205" s="2" t="n"/>
      <c r="F205" s="14">
        <f>IF(E205="","",IFERROR(VLOOKUP(E205,'Clientes'!$A$2:$E$1000,2,FALSE),"Cliente no encontrado"))</f>
        <v/>
      </c>
      <c r="G205" s="15">
        <f>IF(E205="","",IFERROR(VLOOKUP(E205,'Clientes'!$A$2:$E$1000,3,FALSE),""))</f>
        <v/>
      </c>
      <c r="H205" s="14">
        <f>IF(E205="","",IFERROR(VLOOKUP(E205,'Clientes'!$A$2:$E$1000,4,FALSE),""))</f>
        <v/>
      </c>
      <c r="I205" s="2" t="n"/>
      <c r="J205" s="7" t="n"/>
      <c r="K205" s="8" t="n"/>
      <c r="L205" s="37" t="n"/>
      <c r="M205" s="10" t="n"/>
      <c r="N205" s="40">
        <f>IF(OR(K205="",L205=""),"",K205*L205*(1-M205))</f>
        <v/>
      </c>
      <c r="O205" s="10" t="n"/>
      <c r="P205" s="40">
        <f>IF(OR(N205="",O205=""),"",N205*O205)</f>
        <v/>
      </c>
      <c r="Q205" s="40">
        <f>IF(OR(N205="",P205=""),"",N205+P205)</f>
        <v/>
      </c>
      <c r="R205" s="2" t="n"/>
      <c r="S205" s="10" t="n"/>
      <c r="T205" s="40">
        <f>IF(OR(Q205="",S205=""),"",Q205*S205)</f>
        <v/>
      </c>
      <c r="U205" s="17">
        <f>IF(D205="","",D205-TODAY())</f>
        <v/>
      </c>
      <c r="V205" s="15">
        <f>IF(R205="","",IF(R205="Aceptado","Ganado",IF(R205="Rechazado","Perdido",IF(D205&lt;TODAY(),"Vencido","Pendiente"))))</f>
        <v/>
      </c>
      <c r="W205" s="7" t="n"/>
    </row>
    <row r="206">
      <c r="A206" s="2" t="n"/>
      <c r="B206" s="2" t="n"/>
      <c r="C206" s="35" t="n"/>
      <c r="D206" s="36">
        <f>IF(C206="","",C206+30)</f>
        <v/>
      </c>
      <c r="E206" s="2" t="n"/>
      <c r="F206" s="5">
        <f>IF(E206="","",IFERROR(VLOOKUP(E206,'Clientes'!$A$2:$E$1000,2,FALSE),"Cliente no encontrado"))</f>
        <v/>
      </c>
      <c r="G206" s="6">
        <f>IF(E206="","",IFERROR(VLOOKUP(E206,'Clientes'!$A$2:$E$1000,3,FALSE),""))</f>
        <v/>
      </c>
      <c r="H206" s="5">
        <f>IF(E206="","",IFERROR(VLOOKUP(E206,'Clientes'!$A$2:$E$1000,4,FALSE),""))</f>
        <v/>
      </c>
      <c r="I206" s="2" t="n"/>
      <c r="J206" s="7" t="n"/>
      <c r="K206" s="8" t="n"/>
      <c r="L206" s="37" t="n"/>
      <c r="M206" s="10" t="n"/>
      <c r="N206" s="38">
        <f>IF(OR(K206="",L206=""),"",K206*L206*(1-M206))</f>
        <v/>
      </c>
      <c r="O206" s="10" t="n"/>
      <c r="P206" s="38">
        <f>IF(OR(N206="",O206=""),"",N206*O206)</f>
        <v/>
      </c>
      <c r="Q206" s="38">
        <f>IF(OR(N206="",P206=""),"",N206+P206)</f>
        <v/>
      </c>
      <c r="R206" s="2" t="n"/>
      <c r="S206" s="10" t="n"/>
      <c r="T206" s="38">
        <f>IF(OR(Q206="",S206=""),"",Q206*S206)</f>
        <v/>
      </c>
      <c r="U206" s="12">
        <f>IF(D206="","",D206-TODAY())</f>
        <v/>
      </c>
      <c r="V206" s="6">
        <f>IF(R206="","",IF(R206="Aceptado","Ganado",IF(R206="Rechazado","Perdido",IF(D206&lt;TODAY(),"Vencido","Pendiente"))))</f>
        <v/>
      </c>
      <c r="W206" s="7" t="n"/>
    </row>
    <row r="207">
      <c r="A207" s="2" t="n"/>
      <c r="B207" s="2" t="n"/>
      <c r="C207" s="35" t="n"/>
      <c r="D207" s="39">
        <f>IF(C207="","",C207+30)</f>
        <v/>
      </c>
      <c r="E207" s="2" t="n"/>
      <c r="F207" s="14">
        <f>IF(E207="","",IFERROR(VLOOKUP(E207,'Clientes'!$A$2:$E$1000,2,FALSE),"Cliente no encontrado"))</f>
        <v/>
      </c>
      <c r="G207" s="15">
        <f>IF(E207="","",IFERROR(VLOOKUP(E207,'Clientes'!$A$2:$E$1000,3,FALSE),""))</f>
        <v/>
      </c>
      <c r="H207" s="14">
        <f>IF(E207="","",IFERROR(VLOOKUP(E207,'Clientes'!$A$2:$E$1000,4,FALSE),""))</f>
        <v/>
      </c>
      <c r="I207" s="2" t="n"/>
      <c r="J207" s="7" t="n"/>
      <c r="K207" s="8" t="n"/>
      <c r="L207" s="37" t="n"/>
      <c r="M207" s="10" t="n"/>
      <c r="N207" s="40">
        <f>IF(OR(K207="",L207=""),"",K207*L207*(1-M207))</f>
        <v/>
      </c>
      <c r="O207" s="10" t="n"/>
      <c r="P207" s="40">
        <f>IF(OR(N207="",O207=""),"",N207*O207)</f>
        <v/>
      </c>
      <c r="Q207" s="40">
        <f>IF(OR(N207="",P207=""),"",N207+P207)</f>
        <v/>
      </c>
      <c r="R207" s="2" t="n"/>
      <c r="S207" s="10" t="n"/>
      <c r="T207" s="40">
        <f>IF(OR(Q207="",S207=""),"",Q207*S207)</f>
        <v/>
      </c>
      <c r="U207" s="17">
        <f>IF(D207="","",D207-TODAY())</f>
        <v/>
      </c>
      <c r="V207" s="15">
        <f>IF(R207="","",IF(R207="Aceptado","Ganado",IF(R207="Rechazado","Perdido",IF(D207&lt;TODAY(),"Vencido","Pendiente"))))</f>
        <v/>
      </c>
      <c r="W207" s="7" t="n"/>
    </row>
    <row r="208">
      <c r="A208" s="2" t="n"/>
      <c r="B208" s="2" t="n"/>
      <c r="C208" s="35" t="n"/>
      <c r="D208" s="36">
        <f>IF(C208="","",C208+30)</f>
        <v/>
      </c>
      <c r="E208" s="2" t="n"/>
      <c r="F208" s="5">
        <f>IF(E208="","",IFERROR(VLOOKUP(E208,'Clientes'!$A$2:$E$1000,2,FALSE),"Cliente no encontrado"))</f>
        <v/>
      </c>
      <c r="G208" s="6">
        <f>IF(E208="","",IFERROR(VLOOKUP(E208,'Clientes'!$A$2:$E$1000,3,FALSE),""))</f>
        <v/>
      </c>
      <c r="H208" s="5">
        <f>IF(E208="","",IFERROR(VLOOKUP(E208,'Clientes'!$A$2:$E$1000,4,FALSE),""))</f>
        <v/>
      </c>
      <c r="I208" s="2" t="n"/>
      <c r="J208" s="7" t="n"/>
      <c r="K208" s="8" t="n"/>
      <c r="L208" s="37" t="n"/>
      <c r="M208" s="10" t="n"/>
      <c r="N208" s="38">
        <f>IF(OR(K208="",L208=""),"",K208*L208*(1-M208))</f>
        <v/>
      </c>
      <c r="O208" s="10" t="n"/>
      <c r="P208" s="38">
        <f>IF(OR(N208="",O208=""),"",N208*O208)</f>
        <v/>
      </c>
      <c r="Q208" s="38">
        <f>IF(OR(N208="",P208=""),"",N208+P208)</f>
        <v/>
      </c>
      <c r="R208" s="2" t="n"/>
      <c r="S208" s="10" t="n"/>
      <c r="T208" s="38">
        <f>IF(OR(Q208="",S208=""),"",Q208*S208)</f>
        <v/>
      </c>
      <c r="U208" s="12">
        <f>IF(D208="","",D208-TODAY())</f>
        <v/>
      </c>
      <c r="V208" s="6">
        <f>IF(R208="","",IF(R208="Aceptado","Ganado",IF(R208="Rechazado","Perdido",IF(D208&lt;TODAY(),"Vencido","Pendiente"))))</f>
        <v/>
      </c>
      <c r="W208" s="7" t="n"/>
    </row>
    <row r="209">
      <c r="A209" s="2" t="n"/>
      <c r="B209" s="2" t="n"/>
      <c r="C209" s="35" t="n"/>
      <c r="D209" s="39">
        <f>IF(C209="","",C209+30)</f>
        <v/>
      </c>
      <c r="E209" s="2" t="n"/>
      <c r="F209" s="14">
        <f>IF(E209="","",IFERROR(VLOOKUP(E209,'Clientes'!$A$2:$E$1000,2,FALSE),"Cliente no encontrado"))</f>
        <v/>
      </c>
      <c r="G209" s="15">
        <f>IF(E209="","",IFERROR(VLOOKUP(E209,'Clientes'!$A$2:$E$1000,3,FALSE),""))</f>
        <v/>
      </c>
      <c r="H209" s="14">
        <f>IF(E209="","",IFERROR(VLOOKUP(E209,'Clientes'!$A$2:$E$1000,4,FALSE),""))</f>
        <v/>
      </c>
      <c r="I209" s="2" t="n"/>
      <c r="J209" s="7" t="n"/>
      <c r="K209" s="8" t="n"/>
      <c r="L209" s="37" t="n"/>
      <c r="M209" s="10" t="n"/>
      <c r="N209" s="40">
        <f>IF(OR(K209="",L209=""),"",K209*L209*(1-M209))</f>
        <v/>
      </c>
      <c r="O209" s="10" t="n"/>
      <c r="P209" s="40">
        <f>IF(OR(N209="",O209=""),"",N209*O209)</f>
        <v/>
      </c>
      <c r="Q209" s="40">
        <f>IF(OR(N209="",P209=""),"",N209+P209)</f>
        <v/>
      </c>
      <c r="R209" s="2" t="n"/>
      <c r="S209" s="10" t="n"/>
      <c r="T209" s="40">
        <f>IF(OR(Q209="",S209=""),"",Q209*S209)</f>
        <v/>
      </c>
      <c r="U209" s="17">
        <f>IF(D209="","",D209-TODAY())</f>
        <v/>
      </c>
      <c r="V209" s="15">
        <f>IF(R209="","",IF(R209="Aceptado","Ganado",IF(R209="Rechazado","Perdido",IF(D209&lt;TODAY(),"Vencido","Pendiente"))))</f>
        <v/>
      </c>
      <c r="W209" s="7" t="n"/>
    </row>
    <row r="210">
      <c r="A210" s="2" t="n"/>
      <c r="B210" s="2" t="n"/>
      <c r="C210" s="35" t="n"/>
      <c r="D210" s="36">
        <f>IF(C210="","",C210+30)</f>
        <v/>
      </c>
      <c r="E210" s="2" t="n"/>
      <c r="F210" s="5">
        <f>IF(E210="","",IFERROR(VLOOKUP(E210,'Clientes'!$A$2:$E$1000,2,FALSE),"Cliente no encontrado"))</f>
        <v/>
      </c>
      <c r="G210" s="6">
        <f>IF(E210="","",IFERROR(VLOOKUP(E210,'Clientes'!$A$2:$E$1000,3,FALSE),""))</f>
        <v/>
      </c>
      <c r="H210" s="5">
        <f>IF(E210="","",IFERROR(VLOOKUP(E210,'Clientes'!$A$2:$E$1000,4,FALSE),""))</f>
        <v/>
      </c>
      <c r="I210" s="2" t="n"/>
      <c r="J210" s="7" t="n"/>
      <c r="K210" s="8" t="n"/>
      <c r="L210" s="37" t="n"/>
      <c r="M210" s="10" t="n"/>
      <c r="N210" s="38">
        <f>IF(OR(K210="",L210=""),"",K210*L210*(1-M210))</f>
        <v/>
      </c>
      <c r="O210" s="10" t="n"/>
      <c r="P210" s="38">
        <f>IF(OR(N210="",O210=""),"",N210*O210)</f>
        <v/>
      </c>
      <c r="Q210" s="38">
        <f>IF(OR(N210="",P210=""),"",N210+P210)</f>
        <v/>
      </c>
      <c r="R210" s="2" t="n"/>
      <c r="S210" s="10" t="n"/>
      <c r="T210" s="38">
        <f>IF(OR(Q210="",S210=""),"",Q210*S210)</f>
        <v/>
      </c>
      <c r="U210" s="12">
        <f>IF(D210="","",D210-TODAY())</f>
        <v/>
      </c>
      <c r="V210" s="6">
        <f>IF(R210="","",IF(R210="Aceptado","Ganado",IF(R210="Rechazado","Perdido",IF(D210&lt;TODAY(),"Vencido","Pendiente"))))</f>
        <v/>
      </c>
      <c r="W210" s="7" t="n"/>
    </row>
    <row r="211">
      <c r="A211" s="2" t="n"/>
      <c r="B211" s="2" t="n"/>
      <c r="C211" s="35" t="n"/>
      <c r="D211" s="39">
        <f>IF(C211="","",C211+30)</f>
        <v/>
      </c>
      <c r="E211" s="2" t="n"/>
      <c r="F211" s="14">
        <f>IF(E211="","",IFERROR(VLOOKUP(E211,'Clientes'!$A$2:$E$1000,2,FALSE),"Cliente no encontrado"))</f>
        <v/>
      </c>
      <c r="G211" s="15">
        <f>IF(E211="","",IFERROR(VLOOKUP(E211,'Clientes'!$A$2:$E$1000,3,FALSE),""))</f>
        <v/>
      </c>
      <c r="H211" s="14">
        <f>IF(E211="","",IFERROR(VLOOKUP(E211,'Clientes'!$A$2:$E$1000,4,FALSE),""))</f>
        <v/>
      </c>
      <c r="I211" s="2" t="n"/>
      <c r="J211" s="7" t="n"/>
      <c r="K211" s="8" t="n"/>
      <c r="L211" s="37" t="n"/>
      <c r="M211" s="10" t="n"/>
      <c r="N211" s="40">
        <f>IF(OR(K211="",L211=""),"",K211*L211*(1-M211))</f>
        <v/>
      </c>
      <c r="O211" s="10" t="n"/>
      <c r="P211" s="40">
        <f>IF(OR(N211="",O211=""),"",N211*O211)</f>
        <v/>
      </c>
      <c r="Q211" s="40">
        <f>IF(OR(N211="",P211=""),"",N211+P211)</f>
        <v/>
      </c>
      <c r="R211" s="2" t="n"/>
      <c r="S211" s="10" t="n"/>
      <c r="T211" s="40">
        <f>IF(OR(Q211="",S211=""),"",Q211*S211)</f>
        <v/>
      </c>
      <c r="U211" s="17">
        <f>IF(D211="","",D211-TODAY())</f>
        <v/>
      </c>
      <c r="V211" s="15">
        <f>IF(R211="","",IF(R211="Aceptado","Ganado",IF(R211="Rechazado","Perdido",IF(D211&lt;TODAY(),"Vencido","Pendiente"))))</f>
        <v/>
      </c>
      <c r="W211" s="7" t="n"/>
    </row>
    <row r="212">
      <c r="A212" s="2" t="n"/>
      <c r="B212" s="2" t="n"/>
      <c r="C212" s="35" t="n"/>
      <c r="D212" s="36">
        <f>IF(C212="","",C212+30)</f>
        <v/>
      </c>
      <c r="E212" s="2" t="n"/>
      <c r="F212" s="5">
        <f>IF(E212="","",IFERROR(VLOOKUP(E212,'Clientes'!$A$2:$E$1000,2,FALSE),"Cliente no encontrado"))</f>
        <v/>
      </c>
      <c r="G212" s="6">
        <f>IF(E212="","",IFERROR(VLOOKUP(E212,'Clientes'!$A$2:$E$1000,3,FALSE),""))</f>
        <v/>
      </c>
      <c r="H212" s="5">
        <f>IF(E212="","",IFERROR(VLOOKUP(E212,'Clientes'!$A$2:$E$1000,4,FALSE),""))</f>
        <v/>
      </c>
      <c r="I212" s="2" t="n"/>
      <c r="J212" s="7" t="n"/>
      <c r="K212" s="8" t="n"/>
      <c r="L212" s="37" t="n"/>
      <c r="M212" s="10" t="n"/>
      <c r="N212" s="38">
        <f>IF(OR(K212="",L212=""),"",K212*L212*(1-M212))</f>
        <v/>
      </c>
      <c r="O212" s="10" t="n"/>
      <c r="P212" s="38">
        <f>IF(OR(N212="",O212=""),"",N212*O212)</f>
        <v/>
      </c>
      <c r="Q212" s="38">
        <f>IF(OR(N212="",P212=""),"",N212+P212)</f>
        <v/>
      </c>
      <c r="R212" s="2" t="n"/>
      <c r="S212" s="10" t="n"/>
      <c r="T212" s="38">
        <f>IF(OR(Q212="",S212=""),"",Q212*S212)</f>
        <v/>
      </c>
      <c r="U212" s="12">
        <f>IF(D212="","",D212-TODAY())</f>
        <v/>
      </c>
      <c r="V212" s="6">
        <f>IF(R212="","",IF(R212="Aceptado","Ganado",IF(R212="Rechazado","Perdido",IF(D212&lt;TODAY(),"Vencido","Pendiente"))))</f>
        <v/>
      </c>
      <c r="W212" s="7" t="n"/>
    </row>
    <row r="213">
      <c r="A213" s="2" t="n"/>
      <c r="B213" s="2" t="n"/>
      <c r="C213" s="35" t="n"/>
      <c r="D213" s="39">
        <f>IF(C213="","",C213+30)</f>
        <v/>
      </c>
      <c r="E213" s="2" t="n"/>
      <c r="F213" s="14">
        <f>IF(E213="","",IFERROR(VLOOKUP(E213,'Clientes'!$A$2:$E$1000,2,FALSE),"Cliente no encontrado"))</f>
        <v/>
      </c>
      <c r="G213" s="15">
        <f>IF(E213="","",IFERROR(VLOOKUP(E213,'Clientes'!$A$2:$E$1000,3,FALSE),""))</f>
        <v/>
      </c>
      <c r="H213" s="14">
        <f>IF(E213="","",IFERROR(VLOOKUP(E213,'Clientes'!$A$2:$E$1000,4,FALSE),""))</f>
        <v/>
      </c>
      <c r="I213" s="2" t="n"/>
      <c r="J213" s="7" t="n"/>
      <c r="K213" s="8" t="n"/>
      <c r="L213" s="37" t="n"/>
      <c r="M213" s="10" t="n"/>
      <c r="N213" s="40">
        <f>IF(OR(K213="",L213=""),"",K213*L213*(1-M213))</f>
        <v/>
      </c>
      <c r="O213" s="10" t="n"/>
      <c r="P213" s="40">
        <f>IF(OR(N213="",O213=""),"",N213*O213)</f>
        <v/>
      </c>
      <c r="Q213" s="40">
        <f>IF(OR(N213="",P213=""),"",N213+P213)</f>
        <v/>
      </c>
      <c r="R213" s="2" t="n"/>
      <c r="S213" s="10" t="n"/>
      <c r="T213" s="40">
        <f>IF(OR(Q213="",S213=""),"",Q213*S213)</f>
        <v/>
      </c>
      <c r="U213" s="17">
        <f>IF(D213="","",D213-TODAY())</f>
        <v/>
      </c>
      <c r="V213" s="15">
        <f>IF(R213="","",IF(R213="Aceptado","Ganado",IF(R213="Rechazado","Perdido",IF(D213&lt;TODAY(),"Vencido","Pendiente"))))</f>
        <v/>
      </c>
      <c r="W213" s="7" t="n"/>
    </row>
    <row r="214">
      <c r="A214" s="2" t="n"/>
      <c r="B214" s="2" t="n"/>
      <c r="C214" s="35" t="n"/>
      <c r="D214" s="36">
        <f>IF(C214="","",C214+30)</f>
        <v/>
      </c>
      <c r="E214" s="2" t="n"/>
      <c r="F214" s="5">
        <f>IF(E214="","",IFERROR(VLOOKUP(E214,'Clientes'!$A$2:$E$1000,2,FALSE),"Cliente no encontrado"))</f>
        <v/>
      </c>
      <c r="G214" s="6">
        <f>IF(E214="","",IFERROR(VLOOKUP(E214,'Clientes'!$A$2:$E$1000,3,FALSE),""))</f>
        <v/>
      </c>
      <c r="H214" s="5">
        <f>IF(E214="","",IFERROR(VLOOKUP(E214,'Clientes'!$A$2:$E$1000,4,FALSE),""))</f>
        <v/>
      </c>
      <c r="I214" s="2" t="n"/>
      <c r="J214" s="7" t="n"/>
      <c r="K214" s="8" t="n"/>
      <c r="L214" s="37" t="n"/>
      <c r="M214" s="10" t="n"/>
      <c r="N214" s="38">
        <f>IF(OR(K214="",L214=""),"",K214*L214*(1-M214))</f>
        <v/>
      </c>
      <c r="O214" s="10" t="n"/>
      <c r="P214" s="38">
        <f>IF(OR(N214="",O214=""),"",N214*O214)</f>
        <v/>
      </c>
      <c r="Q214" s="38">
        <f>IF(OR(N214="",P214=""),"",N214+P214)</f>
        <v/>
      </c>
      <c r="R214" s="2" t="n"/>
      <c r="S214" s="10" t="n"/>
      <c r="T214" s="38">
        <f>IF(OR(Q214="",S214=""),"",Q214*S214)</f>
        <v/>
      </c>
      <c r="U214" s="12">
        <f>IF(D214="","",D214-TODAY())</f>
        <v/>
      </c>
      <c r="V214" s="6">
        <f>IF(R214="","",IF(R214="Aceptado","Ganado",IF(R214="Rechazado","Perdido",IF(D214&lt;TODAY(),"Vencido","Pendiente"))))</f>
        <v/>
      </c>
      <c r="W214" s="7" t="n"/>
    </row>
    <row r="215">
      <c r="A215" s="2" t="n"/>
      <c r="B215" s="2" t="n"/>
      <c r="C215" s="35" t="n"/>
      <c r="D215" s="39">
        <f>IF(C215="","",C215+30)</f>
        <v/>
      </c>
      <c r="E215" s="2" t="n"/>
      <c r="F215" s="14">
        <f>IF(E215="","",IFERROR(VLOOKUP(E215,'Clientes'!$A$2:$E$1000,2,FALSE),"Cliente no encontrado"))</f>
        <v/>
      </c>
      <c r="G215" s="15">
        <f>IF(E215="","",IFERROR(VLOOKUP(E215,'Clientes'!$A$2:$E$1000,3,FALSE),""))</f>
        <v/>
      </c>
      <c r="H215" s="14">
        <f>IF(E215="","",IFERROR(VLOOKUP(E215,'Clientes'!$A$2:$E$1000,4,FALSE),""))</f>
        <v/>
      </c>
      <c r="I215" s="2" t="n"/>
      <c r="J215" s="7" t="n"/>
      <c r="K215" s="8" t="n"/>
      <c r="L215" s="37" t="n"/>
      <c r="M215" s="10" t="n"/>
      <c r="N215" s="40">
        <f>IF(OR(K215="",L215=""),"",K215*L215*(1-M215))</f>
        <v/>
      </c>
      <c r="O215" s="10" t="n"/>
      <c r="P215" s="40">
        <f>IF(OR(N215="",O215=""),"",N215*O215)</f>
        <v/>
      </c>
      <c r="Q215" s="40">
        <f>IF(OR(N215="",P215=""),"",N215+P215)</f>
        <v/>
      </c>
      <c r="R215" s="2" t="n"/>
      <c r="S215" s="10" t="n"/>
      <c r="T215" s="40">
        <f>IF(OR(Q215="",S215=""),"",Q215*S215)</f>
        <v/>
      </c>
      <c r="U215" s="17">
        <f>IF(D215="","",D215-TODAY())</f>
        <v/>
      </c>
      <c r="V215" s="15">
        <f>IF(R215="","",IF(R215="Aceptado","Ganado",IF(R215="Rechazado","Perdido",IF(D215&lt;TODAY(),"Vencido","Pendiente"))))</f>
        <v/>
      </c>
      <c r="W215" s="7" t="n"/>
    </row>
    <row r="216">
      <c r="A216" s="2" t="n"/>
      <c r="B216" s="2" t="n"/>
      <c r="C216" s="35" t="n"/>
      <c r="D216" s="36">
        <f>IF(C216="","",C216+30)</f>
        <v/>
      </c>
      <c r="E216" s="2" t="n"/>
      <c r="F216" s="5">
        <f>IF(E216="","",IFERROR(VLOOKUP(E216,'Clientes'!$A$2:$E$1000,2,FALSE),"Cliente no encontrado"))</f>
        <v/>
      </c>
      <c r="G216" s="6">
        <f>IF(E216="","",IFERROR(VLOOKUP(E216,'Clientes'!$A$2:$E$1000,3,FALSE),""))</f>
        <v/>
      </c>
      <c r="H216" s="5">
        <f>IF(E216="","",IFERROR(VLOOKUP(E216,'Clientes'!$A$2:$E$1000,4,FALSE),""))</f>
        <v/>
      </c>
      <c r="I216" s="2" t="n"/>
      <c r="J216" s="7" t="n"/>
      <c r="K216" s="8" t="n"/>
      <c r="L216" s="37" t="n"/>
      <c r="M216" s="10" t="n"/>
      <c r="N216" s="38">
        <f>IF(OR(K216="",L216=""),"",K216*L216*(1-M216))</f>
        <v/>
      </c>
      <c r="O216" s="10" t="n"/>
      <c r="P216" s="38">
        <f>IF(OR(N216="",O216=""),"",N216*O216)</f>
        <v/>
      </c>
      <c r="Q216" s="38">
        <f>IF(OR(N216="",P216=""),"",N216+P216)</f>
        <v/>
      </c>
      <c r="R216" s="2" t="n"/>
      <c r="S216" s="10" t="n"/>
      <c r="T216" s="38">
        <f>IF(OR(Q216="",S216=""),"",Q216*S216)</f>
        <v/>
      </c>
      <c r="U216" s="12">
        <f>IF(D216="","",D216-TODAY())</f>
        <v/>
      </c>
      <c r="V216" s="6">
        <f>IF(R216="","",IF(R216="Aceptado","Ganado",IF(R216="Rechazado","Perdido",IF(D216&lt;TODAY(),"Vencido","Pendiente"))))</f>
        <v/>
      </c>
      <c r="W216" s="7" t="n"/>
    </row>
    <row r="217">
      <c r="A217" s="2" t="n"/>
      <c r="B217" s="2" t="n"/>
      <c r="C217" s="35" t="n"/>
      <c r="D217" s="39">
        <f>IF(C217="","",C217+30)</f>
        <v/>
      </c>
      <c r="E217" s="2" t="n"/>
      <c r="F217" s="14">
        <f>IF(E217="","",IFERROR(VLOOKUP(E217,'Clientes'!$A$2:$E$1000,2,FALSE),"Cliente no encontrado"))</f>
        <v/>
      </c>
      <c r="G217" s="15">
        <f>IF(E217="","",IFERROR(VLOOKUP(E217,'Clientes'!$A$2:$E$1000,3,FALSE),""))</f>
        <v/>
      </c>
      <c r="H217" s="14">
        <f>IF(E217="","",IFERROR(VLOOKUP(E217,'Clientes'!$A$2:$E$1000,4,FALSE),""))</f>
        <v/>
      </c>
      <c r="I217" s="2" t="n"/>
      <c r="J217" s="7" t="n"/>
      <c r="K217" s="8" t="n"/>
      <c r="L217" s="37" t="n"/>
      <c r="M217" s="10" t="n"/>
      <c r="N217" s="40">
        <f>IF(OR(K217="",L217=""),"",K217*L217*(1-M217))</f>
        <v/>
      </c>
      <c r="O217" s="10" t="n"/>
      <c r="P217" s="40">
        <f>IF(OR(N217="",O217=""),"",N217*O217)</f>
        <v/>
      </c>
      <c r="Q217" s="40">
        <f>IF(OR(N217="",P217=""),"",N217+P217)</f>
        <v/>
      </c>
      <c r="R217" s="2" t="n"/>
      <c r="S217" s="10" t="n"/>
      <c r="T217" s="40">
        <f>IF(OR(Q217="",S217=""),"",Q217*S217)</f>
        <v/>
      </c>
      <c r="U217" s="17">
        <f>IF(D217="","",D217-TODAY())</f>
        <v/>
      </c>
      <c r="V217" s="15">
        <f>IF(R217="","",IF(R217="Aceptado","Ganado",IF(R217="Rechazado","Perdido",IF(D217&lt;TODAY(),"Vencido","Pendiente"))))</f>
        <v/>
      </c>
      <c r="W217" s="7" t="n"/>
    </row>
    <row r="218">
      <c r="A218" s="2" t="n"/>
      <c r="B218" s="2" t="n"/>
      <c r="C218" s="35" t="n"/>
      <c r="D218" s="36">
        <f>IF(C218="","",C218+30)</f>
        <v/>
      </c>
      <c r="E218" s="2" t="n"/>
      <c r="F218" s="5">
        <f>IF(E218="","",IFERROR(VLOOKUP(E218,'Clientes'!$A$2:$E$1000,2,FALSE),"Cliente no encontrado"))</f>
        <v/>
      </c>
      <c r="G218" s="6">
        <f>IF(E218="","",IFERROR(VLOOKUP(E218,'Clientes'!$A$2:$E$1000,3,FALSE),""))</f>
        <v/>
      </c>
      <c r="H218" s="5">
        <f>IF(E218="","",IFERROR(VLOOKUP(E218,'Clientes'!$A$2:$E$1000,4,FALSE),""))</f>
        <v/>
      </c>
      <c r="I218" s="2" t="n"/>
      <c r="J218" s="7" t="n"/>
      <c r="K218" s="8" t="n"/>
      <c r="L218" s="37" t="n"/>
      <c r="M218" s="10" t="n"/>
      <c r="N218" s="38">
        <f>IF(OR(K218="",L218=""),"",K218*L218*(1-M218))</f>
        <v/>
      </c>
      <c r="O218" s="10" t="n"/>
      <c r="P218" s="38">
        <f>IF(OR(N218="",O218=""),"",N218*O218)</f>
        <v/>
      </c>
      <c r="Q218" s="38">
        <f>IF(OR(N218="",P218=""),"",N218+P218)</f>
        <v/>
      </c>
      <c r="R218" s="2" t="n"/>
      <c r="S218" s="10" t="n"/>
      <c r="T218" s="38">
        <f>IF(OR(Q218="",S218=""),"",Q218*S218)</f>
        <v/>
      </c>
      <c r="U218" s="12">
        <f>IF(D218="","",D218-TODAY())</f>
        <v/>
      </c>
      <c r="V218" s="6">
        <f>IF(R218="","",IF(R218="Aceptado","Ganado",IF(R218="Rechazado","Perdido",IF(D218&lt;TODAY(),"Vencido","Pendiente"))))</f>
        <v/>
      </c>
      <c r="W218" s="7" t="n"/>
    </row>
    <row r="219">
      <c r="A219" s="2" t="n"/>
      <c r="B219" s="2" t="n"/>
      <c r="C219" s="35" t="n"/>
      <c r="D219" s="39">
        <f>IF(C219="","",C219+30)</f>
        <v/>
      </c>
      <c r="E219" s="2" t="n"/>
      <c r="F219" s="14">
        <f>IF(E219="","",IFERROR(VLOOKUP(E219,'Clientes'!$A$2:$E$1000,2,FALSE),"Cliente no encontrado"))</f>
        <v/>
      </c>
      <c r="G219" s="15">
        <f>IF(E219="","",IFERROR(VLOOKUP(E219,'Clientes'!$A$2:$E$1000,3,FALSE),""))</f>
        <v/>
      </c>
      <c r="H219" s="14">
        <f>IF(E219="","",IFERROR(VLOOKUP(E219,'Clientes'!$A$2:$E$1000,4,FALSE),""))</f>
        <v/>
      </c>
      <c r="I219" s="2" t="n"/>
      <c r="J219" s="7" t="n"/>
      <c r="K219" s="8" t="n"/>
      <c r="L219" s="37" t="n"/>
      <c r="M219" s="10" t="n"/>
      <c r="N219" s="40">
        <f>IF(OR(K219="",L219=""),"",K219*L219*(1-M219))</f>
        <v/>
      </c>
      <c r="O219" s="10" t="n"/>
      <c r="P219" s="40">
        <f>IF(OR(N219="",O219=""),"",N219*O219)</f>
        <v/>
      </c>
      <c r="Q219" s="40">
        <f>IF(OR(N219="",P219=""),"",N219+P219)</f>
        <v/>
      </c>
      <c r="R219" s="2" t="n"/>
      <c r="S219" s="10" t="n"/>
      <c r="T219" s="40">
        <f>IF(OR(Q219="",S219=""),"",Q219*S219)</f>
        <v/>
      </c>
      <c r="U219" s="17">
        <f>IF(D219="","",D219-TODAY())</f>
        <v/>
      </c>
      <c r="V219" s="15">
        <f>IF(R219="","",IF(R219="Aceptado","Ganado",IF(R219="Rechazado","Perdido",IF(D219&lt;TODAY(),"Vencido","Pendiente"))))</f>
        <v/>
      </c>
      <c r="W219" s="7" t="n"/>
    </row>
    <row r="220">
      <c r="A220" s="2" t="n"/>
      <c r="B220" s="2" t="n"/>
      <c r="C220" s="35" t="n"/>
      <c r="D220" s="36">
        <f>IF(C220="","",C220+30)</f>
        <v/>
      </c>
      <c r="E220" s="2" t="n"/>
      <c r="F220" s="5">
        <f>IF(E220="","",IFERROR(VLOOKUP(E220,'Clientes'!$A$2:$E$1000,2,FALSE),"Cliente no encontrado"))</f>
        <v/>
      </c>
      <c r="G220" s="6">
        <f>IF(E220="","",IFERROR(VLOOKUP(E220,'Clientes'!$A$2:$E$1000,3,FALSE),""))</f>
        <v/>
      </c>
      <c r="H220" s="5">
        <f>IF(E220="","",IFERROR(VLOOKUP(E220,'Clientes'!$A$2:$E$1000,4,FALSE),""))</f>
        <v/>
      </c>
      <c r="I220" s="2" t="n"/>
      <c r="J220" s="7" t="n"/>
      <c r="K220" s="8" t="n"/>
      <c r="L220" s="37" t="n"/>
      <c r="M220" s="10" t="n"/>
      <c r="N220" s="38">
        <f>IF(OR(K220="",L220=""),"",K220*L220*(1-M220))</f>
        <v/>
      </c>
      <c r="O220" s="10" t="n"/>
      <c r="P220" s="38">
        <f>IF(OR(N220="",O220=""),"",N220*O220)</f>
        <v/>
      </c>
      <c r="Q220" s="38">
        <f>IF(OR(N220="",P220=""),"",N220+P220)</f>
        <v/>
      </c>
      <c r="R220" s="2" t="n"/>
      <c r="S220" s="10" t="n"/>
      <c r="T220" s="38">
        <f>IF(OR(Q220="",S220=""),"",Q220*S220)</f>
        <v/>
      </c>
      <c r="U220" s="12">
        <f>IF(D220="","",D220-TODAY())</f>
        <v/>
      </c>
      <c r="V220" s="6">
        <f>IF(R220="","",IF(R220="Aceptado","Ganado",IF(R220="Rechazado","Perdido",IF(D220&lt;TODAY(),"Vencido","Pendiente"))))</f>
        <v/>
      </c>
      <c r="W220" s="7" t="n"/>
    </row>
    <row r="221">
      <c r="A221" s="2" t="n"/>
      <c r="B221" s="2" t="n"/>
      <c r="C221" s="35" t="n"/>
      <c r="D221" s="39">
        <f>IF(C221="","",C221+30)</f>
        <v/>
      </c>
      <c r="E221" s="2" t="n"/>
      <c r="F221" s="14">
        <f>IF(E221="","",IFERROR(VLOOKUP(E221,'Clientes'!$A$2:$E$1000,2,FALSE),"Cliente no encontrado"))</f>
        <v/>
      </c>
      <c r="G221" s="15">
        <f>IF(E221="","",IFERROR(VLOOKUP(E221,'Clientes'!$A$2:$E$1000,3,FALSE),""))</f>
        <v/>
      </c>
      <c r="H221" s="14">
        <f>IF(E221="","",IFERROR(VLOOKUP(E221,'Clientes'!$A$2:$E$1000,4,FALSE),""))</f>
        <v/>
      </c>
      <c r="I221" s="2" t="n"/>
      <c r="J221" s="7" t="n"/>
      <c r="K221" s="8" t="n"/>
      <c r="L221" s="37" t="n"/>
      <c r="M221" s="10" t="n"/>
      <c r="N221" s="40">
        <f>IF(OR(K221="",L221=""),"",K221*L221*(1-M221))</f>
        <v/>
      </c>
      <c r="O221" s="10" t="n"/>
      <c r="P221" s="40">
        <f>IF(OR(N221="",O221=""),"",N221*O221)</f>
        <v/>
      </c>
      <c r="Q221" s="40">
        <f>IF(OR(N221="",P221=""),"",N221+P221)</f>
        <v/>
      </c>
      <c r="R221" s="2" t="n"/>
      <c r="S221" s="10" t="n"/>
      <c r="T221" s="40">
        <f>IF(OR(Q221="",S221=""),"",Q221*S221)</f>
        <v/>
      </c>
      <c r="U221" s="17">
        <f>IF(D221="","",D221-TODAY())</f>
        <v/>
      </c>
      <c r="V221" s="15">
        <f>IF(R221="","",IF(R221="Aceptado","Ganado",IF(R221="Rechazado","Perdido",IF(D221&lt;TODAY(),"Vencido","Pendiente"))))</f>
        <v/>
      </c>
      <c r="W221" s="7" t="n"/>
    </row>
    <row r="222">
      <c r="A222" s="2" t="n"/>
      <c r="B222" s="2" t="n"/>
      <c r="C222" s="35" t="n"/>
      <c r="D222" s="36">
        <f>IF(C222="","",C222+30)</f>
        <v/>
      </c>
      <c r="E222" s="2" t="n"/>
      <c r="F222" s="5">
        <f>IF(E222="","",IFERROR(VLOOKUP(E222,'Clientes'!$A$2:$E$1000,2,FALSE),"Cliente no encontrado"))</f>
        <v/>
      </c>
      <c r="G222" s="6">
        <f>IF(E222="","",IFERROR(VLOOKUP(E222,'Clientes'!$A$2:$E$1000,3,FALSE),""))</f>
        <v/>
      </c>
      <c r="H222" s="5">
        <f>IF(E222="","",IFERROR(VLOOKUP(E222,'Clientes'!$A$2:$E$1000,4,FALSE),""))</f>
        <v/>
      </c>
      <c r="I222" s="2" t="n"/>
      <c r="J222" s="7" t="n"/>
      <c r="K222" s="8" t="n"/>
      <c r="L222" s="37" t="n"/>
      <c r="M222" s="10" t="n"/>
      <c r="N222" s="38">
        <f>IF(OR(K222="",L222=""),"",K222*L222*(1-M222))</f>
        <v/>
      </c>
      <c r="O222" s="10" t="n"/>
      <c r="P222" s="38">
        <f>IF(OR(N222="",O222=""),"",N222*O222)</f>
        <v/>
      </c>
      <c r="Q222" s="38">
        <f>IF(OR(N222="",P222=""),"",N222+P222)</f>
        <v/>
      </c>
      <c r="R222" s="2" t="n"/>
      <c r="S222" s="10" t="n"/>
      <c r="T222" s="38">
        <f>IF(OR(Q222="",S222=""),"",Q222*S222)</f>
        <v/>
      </c>
      <c r="U222" s="12">
        <f>IF(D222="","",D222-TODAY())</f>
        <v/>
      </c>
      <c r="V222" s="6">
        <f>IF(R222="","",IF(R222="Aceptado","Ganado",IF(R222="Rechazado","Perdido",IF(D222&lt;TODAY(),"Vencido","Pendiente"))))</f>
        <v/>
      </c>
      <c r="W222" s="7" t="n"/>
    </row>
    <row r="223">
      <c r="A223" s="2" t="n"/>
      <c r="B223" s="2" t="n"/>
      <c r="C223" s="35" t="n"/>
      <c r="D223" s="39">
        <f>IF(C223="","",C223+30)</f>
        <v/>
      </c>
      <c r="E223" s="2" t="n"/>
      <c r="F223" s="14">
        <f>IF(E223="","",IFERROR(VLOOKUP(E223,'Clientes'!$A$2:$E$1000,2,FALSE),"Cliente no encontrado"))</f>
        <v/>
      </c>
      <c r="G223" s="15">
        <f>IF(E223="","",IFERROR(VLOOKUP(E223,'Clientes'!$A$2:$E$1000,3,FALSE),""))</f>
        <v/>
      </c>
      <c r="H223" s="14">
        <f>IF(E223="","",IFERROR(VLOOKUP(E223,'Clientes'!$A$2:$E$1000,4,FALSE),""))</f>
        <v/>
      </c>
      <c r="I223" s="2" t="n"/>
      <c r="J223" s="7" t="n"/>
      <c r="K223" s="8" t="n"/>
      <c r="L223" s="37" t="n"/>
      <c r="M223" s="10" t="n"/>
      <c r="N223" s="40">
        <f>IF(OR(K223="",L223=""),"",K223*L223*(1-M223))</f>
        <v/>
      </c>
      <c r="O223" s="10" t="n"/>
      <c r="P223" s="40">
        <f>IF(OR(N223="",O223=""),"",N223*O223)</f>
        <v/>
      </c>
      <c r="Q223" s="40">
        <f>IF(OR(N223="",P223=""),"",N223+P223)</f>
        <v/>
      </c>
      <c r="R223" s="2" t="n"/>
      <c r="S223" s="10" t="n"/>
      <c r="T223" s="40">
        <f>IF(OR(Q223="",S223=""),"",Q223*S223)</f>
        <v/>
      </c>
      <c r="U223" s="17">
        <f>IF(D223="","",D223-TODAY())</f>
        <v/>
      </c>
      <c r="V223" s="15">
        <f>IF(R223="","",IF(R223="Aceptado","Ganado",IF(R223="Rechazado","Perdido",IF(D223&lt;TODAY(),"Vencido","Pendiente"))))</f>
        <v/>
      </c>
      <c r="W223" s="7" t="n"/>
    </row>
    <row r="224">
      <c r="A224" s="2" t="n"/>
      <c r="B224" s="2" t="n"/>
      <c r="C224" s="35" t="n"/>
      <c r="D224" s="36">
        <f>IF(C224="","",C224+30)</f>
        <v/>
      </c>
      <c r="E224" s="2" t="n"/>
      <c r="F224" s="5">
        <f>IF(E224="","",IFERROR(VLOOKUP(E224,'Clientes'!$A$2:$E$1000,2,FALSE),"Cliente no encontrado"))</f>
        <v/>
      </c>
      <c r="G224" s="6">
        <f>IF(E224="","",IFERROR(VLOOKUP(E224,'Clientes'!$A$2:$E$1000,3,FALSE),""))</f>
        <v/>
      </c>
      <c r="H224" s="5">
        <f>IF(E224="","",IFERROR(VLOOKUP(E224,'Clientes'!$A$2:$E$1000,4,FALSE),""))</f>
        <v/>
      </c>
      <c r="I224" s="2" t="n"/>
      <c r="J224" s="7" t="n"/>
      <c r="K224" s="8" t="n"/>
      <c r="L224" s="37" t="n"/>
      <c r="M224" s="10" t="n"/>
      <c r="N224" s="38">
        <f>IF(OR(K224="",L224=""),"",K224*L224*(1-M224))</f>
        <v/>
      </c>
      <c r="O224" s="10" t="n"/>
      <c r="P224" s="38">
        <f>IF(OR(N224="",O224=""),"",N224*O224)</f>
        <v/>
      </c>
      <c r="Q224" s="38">
        <f>IF(OR(N224="",P224=""),"",N224+P224)</f>
        <v/>
      </c>
      <c r="R224" s="2" t="n"/>
      <c r="S224" s="10" t="n"/>
      <c r="T224" s="38">
        <f>IF(OR(Q224="",S224=""),"",Q224*S224)</f>
        <v/>
      </c>
      <c r="U224" s="12">
        <f>IF(D224="","",D224-TODAY())</f>
        <v/>
      </c>
      <c r="V224" s="6">
        <f>IF(R224="","",IF(R224="Aceptado","Ganado",IF(R224="Rechazado","Perdido",IF(D224&lt;TODAY(),"Vencido","Pendiente"))))</f>
        <v/>
      </c>
      <c r="W224" s="7" t="n"/>
    </row>
    <row r="225">
      <c r="A225" s="2" t="n"/>
      <c r="B225" s="2" t="n"/>
      <c r="C225" s="35" t="n"/>
      <c r="D225" s="39">
        <f>IF(C225="","",C225+30)</f>
        <v/>
      </c>
      <c r="E225" s="2" t="n"/>
      <c r="F225" s="14">
        <f>IF(E225="","",IFERROR(VLOOKUP(E225,'Clientes'!$A$2:$E$1000,2,FALSE),"Cliente no encontrado"))</f>
        <v/>
      </c>
      <c r="G225" s="15">
        <f>IF(E225="","",IFERROR(VLOOKUP(E225,'Clientes'!$A$2:$E$1000,3,FALSE),""))</f>
        <v/>
      </c>
      <c r="H225" s="14">
        <f>IF(E225="","",IFERROR(VLOOKUP(E225,'Clientes'!$A$2:$E$1000,4,FALSE),""))</f>
        <v/>
      </c>
      <c r="I225" s="2" t="n"/>
      <c r="J225" s="7" t="n"/>
      <c r="K225" s="8" t="n"/>
      <c r="L225" s="37" t="n"/>
      <c r="M225" s="10" t="n"/>
      <c r="N225" s="40">
        <f>IF(OR(K225="",L225=""),"",K225*L225*(1-M225))</f>
        <v/>
      </c>
      <c r="O225" s="10" t="n"/>
      <c r="P225" s="40">
        <f>IF(OR(N225="",O225=""),"",N225*O225)</f>
        <v/>
      </c>
      <c r="Q225" s="40">
        <f>IF(OR(N225="",P225=""),"",N225+P225)</f>
        <v/>
      </c>
      <c r="R225" s="2" t="n"/>
      <c r="S225" s="10" t="n"/>
      <c r="T225" s="40">
        <f>IF(OR(Q225="",S225=""),"",Q225*S225)</f>
        <v/>
      </c>
      <c r="U225" s="17">
        <f>IF(D225="","",D225-TODAY())</f>
        <v/>
      </c>
      <c r="V225" s="15">
        <f>IF(R225="","",IF(R225="Aceptado","Ganado",IF(R225="Rechazado","Perdido",IF(D225&lt;TODAY(),"Vencido","Pendiente"))))</f>
        <v/>
      </c>
      <c r="W225" s="7" t="n"/>
    </row>
    <row r="226">
      <c r="A226" s="2" t="n"/>
      <c r="B226" s="2" t="n"/>
      <c r="C226" s="35" t="n"/>
      <c r="D226" s="36">
        <f>IF(C226="","",C226+30)</f>
        <v/>
      </c>
      <c r="E226" s="2" t="n"/>
      <c r="F226" s="5">
        <f>IF(E226="","",IFERROR(VLOOKUP(E226,'Clientes'!$A$2:$E$1000,2,FALSE),"Cliente no encontrado"))</f>
        <v/>
      </c>
      <c r="G226" s="6">
        <f>IF(E226="","",IFERROR(VLOOKUP(E226,'Clientes'!$A$2:$E$1000,3,FALSE),""))</f>
        <v/>
      </c>
      <c r="H226" s="5">
        <f>IF(E226="","",IFERROR(VLOOKUP(E226,'Clientes'!$A$2:$E$1000,4,FALSE),""))</f>
        <v/>
      </c>
      <c r="I226" s="2" t="n"/>
      <c r="J226" s="7" t="n"/>
      <c r="K226" s="8" t="n"/>
      <c r="L226" s="37" t="n"/>
      <c r="M226" s="10" t="n"/>
      <c r="N226" s="38">
        <f>IF(OR(K226="",L226=""),"",K226*L226*(1-M226))</f>
        <v/>
      </c>
      <c r="O226" s="10" t="n"/>
      <c r="P226" s="38">
        <f>IF(OR(N226="",O226=""),"",N226*O226)</f>
        <v/>
      </c>
      <c r="Q226" s="38">
        <f>IF(OR(N226="",P226=""),"",N226+P226)</f>
        <v/>
      </c>
      <c r="R226" s="2" t="n"/>
      <c r="S226" s="10" t="n"/>
      <c r="T226" s="38">
        <f>IF(OR(Q226="",S226=""),"",Q226*S226)</f>
        <v/>
      </c>
      <c r="U226" s="12">
        <f>IF(D226="","",D226-TODAY())</f>
        <v/>
      </c>
      <c r="V226" s="6">
        <f>IF(R226="","",IF(R226="Aceptado","Ganado",IF(R226="Rechazado","Perdido",IF(D226&lt;TODAY(),"Vencido","Pendiente"))))</f>
        <v/>
      </c>
      <c r="W226" s="7" t="n"/>
    </row>
    <row r="227">
      <c r="A227" s="2" t="n"/>
      <c r="B227" s="2" t="n"/>
      <c r="C227" s="35" t="n"/>
      <c r="D227" s="39">
        <f>IF(C227="","",C227+30)</f>
        <v/>
      </c>
      <c r="E227" s="2" t="n"/>
      <c r="F227" s="14">
        <f>IF(E227="","",IFERROR(VLOOKUP(E227,'Clientes'!$A$2:$E$1000,2,FALSE),"Cliente no encontrado"))</f>
        <v/>
      </c>
      <c r="G227" s="15">
        <f>IF(E227="","",IFERROR(VLOOKUP(E227,'Clientes'!$A$2:$E$1000,3,FALSE),""))</f>
        <v/>
      </c>
      <c r="H227" s="14">
        <f>IF(E227="","",IFERROR(VLOOKUP(E227,'Clientes'!$A$2:$E$1000,4,FALSE),""))</f>
        <v/>
      </c>
      <c r="I227" s="2" t="n"/>
      <c r="J227" s="7" t="n"/>
      <c r="K227" s="8" t="n"/>
      <c r="L227" s="37" t="n"/>
      <c r="M227" s="10" t="n"/>
      <c r="N227" s="40">
        <f>IF(OR(K227="",L227=""),"",K227*L227*(1-M227))</f>
        <v/>
      </c>
      <c r="O227" s="10" t="n"/>
      <c r="P227" s="40">
        <f>IF(OR(N227="",O227=""),"",N227*O227)</f>
        <v/>
      </c>
      <c r="Q227" s="40">
        <f>IF(OR(N227="",P227=""),"",N227+P227)</f>
        <v/>
      </c>
      <c r="R227" s="2" t="n"/>
      <c r="S227" s="10" t="n"/>
      <c r="T227" s="40">
        <f>IF(OR(Q227="",S227=""),"",Q227*S227)</f>
        <v/>
      </c>
      <c r="U227" s="17">
        <f>IF(D227="","",D227-TODAY())</f>
        <v/>
      </c>
      <c r="V227" s="15">
        <f>IF(R227="","",IF(R227="Aceptado","Ganado",IF(R227="Rechazado","Perdido",IF(D227&lt;TODAY(),"Vencido","Pendiente"))))</f>
        <v/>
      </c>
      <c r="W227" s="7" t="n"/>
    </row>
    <row r="228">
      <c r="A228" s="2" t="n"/>
      <c r="B228" s="2" t="n"/>
      <c r="C228" s="35" t="n"/>
      <c r="D228" s="36">
        <f>IF(C228="","",C228+30)</f>
        <v/>
      </c>
      <c r="E228" s="2" t="n"/>
      <c r="F228" s="5">
        <f>IF(E228="","",IFERROR(VLOOKUP(E228,'Clientes'!$A$2:$E$1000,2,FALSE),"Cliente no encontrado"))</f>
        <v/>
      </c>
      <c r="G228" s="6">
        <f>IF(E228="","",IFERROR(VLOOKUP(E228,'Clientes'!$A$2:$E$1000,3,FALSE),""))</f>
        <v/>
      </c>
      <c r="H228" s="5">
        <f>IF(E228="","",IFERROR(VLOOKUP(E228,'Clientes'!$A$2:$E$1000,4,FALSE),""))</f>
        <v/>
      </c>
      <c r="I228" s="2" t="n"/>
      <c r="J228" s="7" t="n"/>
      <c r="K228" s="8" t="n"/>
      <c r="L228" s="37" t="n"/>
      <c r="M228" s="10" t="n"/>
      <c r="N228" s="38">
        <f>IF(OR(K228="",L228=""),"",K228*L228*(1-M228))</f>
        <v/>
      </c>
      <c r="O228" s="10" t="n"/>
      <c r="P228" s="38">
        <f>IF(OR(N228="",O228=""),"",N228*O228)</f>
        <v/>
      </c>
      <c r="Q228" s="38">
        <f>IF(OR(N228="",P228=""),"",N228+P228)</f>
        <v/>
      </c>
      <c r="R228" s="2" t="n"/>
      <c r="S228" s="10" t="n"/>
      <c r="T228" s="38">
        <f>IF(OR(Q228="",S228=""),"",Q228*S228)</f>
        <v/>
      </c>
      <c r="U228" s="12">
        <f>IF(D228="","",D228-TODAY())</f>
        <v/>
      </c>
      <c r="V228" s="6">
        <f>IF(R228="","",IF(R228="Aceptado","Ganado",IF(R228="Rechazado","Perdido",IF(D228&lt;TODAY(),"Vencido","Pendiente"))))</f>
        <v/>
      </c>
      <c r="W228" s="7" t="n"/>
    </row>
    <row r="229">
      <c r="A229" s="2" t="n"/>
      <c r="B229" s="2" t="n"/>
      <c r="C229" s="35" t="n"/>
      <c r="D229" s="39">
        <f>IF(C229="","",C229+30)</f>
        <v/>
      </c>
      <c r="E229" s="2" t="n"/>
      <c r="F229" s="14">
        <f>IF(E229="","",IFERROR(VLOOKUP(E229,'Clientes'!$A$2:$E$1000,2,FALSE),"Cliente no encontrado"))</f>
        <v/>
      </c>
      <c r="G229" s="15">
        <f>IF(E229="","",IFERROR(VLOOKUP(E229,'Clientes'!$A$2:$E$1000,3,FALSE),""))</f>
        <v/>
      </c>
      <c r="H229" s="14">
        <f>IF(E229="","",IFERROR(VLOOKUP(E229,'Clientes'!$A$2:$E$1000,4,FALSE),""))</f>
        <v/>
      </c>
      <c r="I229" s="2" t="n"/>
      <c r="J229" s="7" t="n"/>
      <c r="K229" s="8" t="n"/>
      <c r="L229" s="37" t="n"/>
      <c r="M229" s="10" t="n"/>
      <c r="N229" s="40">
        <f>IF(OR(K229="",L229=""),"",K229*L229*(1-M229))</f>
        <v/>
      </c>
      <c r="O229" s="10" t="n"/>
      <c r="P229" s="40">
        <f>IF(OR(N229="",O229=""),"",N229*O229)</f>
        <v/>
      </c>
      <c r="Q229" s="40">
        <f>IF(OR(N229="",P229=""),"",N229+P229)</f>
        <v/>
      </c>
      <c r="R229" s="2" t="n"/>
      <c r="S229" s="10" t="n"/>
      <c r="T229" s="40">
        <f>IF(OR(Q229="",S229=""),"",Q229*S229)</f>
        <v/>
      </c>
      <c r="U229" s="17">
        <f>IF(D229="","",D229-TODAY())</f>
        <v/>
      </c>
      <c r="V229" s="15">
        <f>IF(R229="","",IF(R229="Aceptado","Ganado",IF(R229="Rechazado","Perdido",IF(D229&lt;TODAY(),"Vencido","Pendiente"))))</f>
        <v/>
      </c>
      <c r="W229" s="7" t="n"/>
    </row>
    <row r="230">
      <c r="A230" s="2" t="n"/>
      <c r="B230" s="2" t="n"/>
      <c r="C230" s="35" t="n"/>
      <c r="D230" s="36">
        <f>IF(C230="","",C230+30)</f>
        <v/>
      </c>
      <c r="E230" s="2" t="n"/>
      <c r="F230" s="5">
        <f>IF(E230="","",IFERROR(VLOOKUP(E230,'Clientes'!$A$2:$E$1000,2,FALSE),"Cliente no encontrado"))</f>
        <v/>
      </c>
      <c r="G230" s="6">
        <f>IF(E230="","",IFERROR(VLOOKUP(E230,'Clientes'!$A$2:$E$1000,3,FALSE),""))</f>
        <v/>
      </c>
      <c r="H230" s="5">
        <f>IF(E230="","",IFERROR(VLOOKUP(E230,'Clientes'!$A$2:$E$1000,4,FALSE),""))</f>
        <v/>
      </c>
      <c r="I230" s="2" t="n"/>
      <c r="J230" s="7" t="n"/>
      <c r="K230" s="8" t="n"/>
      <c r="L230" s="37" t="n"/>
      <c r="M230" s="10" t="n"/>
      <c r="N230" s="38">
        <f>IF(OR(K230="",L230=""),"",K230*L230*(1-M230))</f>
        <v/>
      </c>
      <c r="O230" s="10" t="n"/>
      <c r="P230" s="38">
        <f>IF(OR(N230="",O230=""),"",N230*O230)</f>
        <v/>
      </c>
      <c r="Q230" s="38">
        <f>IF(OR(N230="",P230=""),"",N230+P230)</f>
        <v/>
      </c>
      <c r="R230" s="2" t="n"/>
      <c r="S230" s="10" t="n"/>
      <c r="T230" s="38">
        <f>IF(OR(Q230="",S230=""),"",Q230*S230)</f>
        <v/>
      </c>
      <c r="U230" s="12">
        <f>IF(D230="","",D230-TODAY())</f>
        <v/>
      </c>
      <c r="V230" s="6">
        <f>IF(R230="","",IF(R230="Aceptado","Ganado",IF(R230="Rechazado","Perdido",IF(D230&lt;TODAY(),"Vencido","Pendiente"))))</f>
        <v/>
      </c>
      <c r="W230" s="7" t="n"/>
    </row>
    <row r="231">
      <c r="A231" s="2" t="n"/>
      <c r="B231" s="2" t="n"/>
      <c r="C231" s="35" t="n"/>
      <c r="D231" s="39">
        <f>IF(C231="","",C231+30)</f>
        <v/>
      </c>
      <c r="E231" s="2" t="n"/>
      <c r="F231" s="14">
        <f>IF(E231="","",IFERROR(VLOOKUP(E231,'Clientes'!$A$2:$E$1000,2,FALSE),"Cliente no encontrado"))</f>
        <v/>
      </c>
      <c r="G231" s="15">
        <f>IF(E231="","",IFERROR(VLOOKUP(E231,'Clientes'!$A$2:$E$1000,3,FALSE),""))</f>
        <v/>
      </c>
      <c r="H231" s="14">
        <f>IF(E231="","",IFERROR(VLOOKUP(E231,'Clientes'!$A$2:$E$1000,4,FALSE),""))</f>
        <v/>
      </c>
      <c r="I231" s="2" t="n"/>
      <c r="J231" s="7" t="n"/>
      <c r="K231" s="8" t="n"/>
      <c r="L231" s="37" t="n"/>
      <c r="M231" s="10" t="n"/>
      <c r="N231" s="40">
        <f>IF(OR(K231="",L231=""),"",K231*L231*(1-M231))</f>
        <v/>
      </c>
      <c r="O231" s="10" t="n"/>
      <c r="P231" s="40">
        <f>IF(OR(N231="",O231=""),"",N231*O231)</f>
        <v/>
      </c>
      <c r="Q231" s="40">
        <f>IF(OR(N231="",P231=""),"",N231+P231)</f>
        <v/>
      </c>
      <c r="R231" s="2" t="n"/>
      <c r="S231" s="10" t="n"/>
      <c r="T231" s="40">
        <f>IF(OR(Q231="",S231=""),"",Q231*S231)</f>
        <v/>
      </c>
      <c r="U231" s="17">
        <f>IF(D231="","",D231-TODAY())</f>
        <v/>
      </c>
      <c r="V231" s="15">
        <f>IF(R231="","",IF(R231="Aceptado","Ganado",IF(R231="Rechazado","Perdido",IF(D231&lt;TODAY(),"Vencido","Pendiente"))))</f>
        <v/>
      </c>
      <c r="W231" s="7" t="n"/>
    </row>
    <row r="232">
      <c r="A232" s="2" t="n"/>
      <c r="B232" s="2" t="n"/>
      <c r="C232" s="35" t="n"/>
      <c r="D232" s="36">
        <f>IF(C232="","",C232+30)</f>
        <v/>
      </c>
      <c r="E232" s="2" t="n"/>
      <c r="F232" s="5">
        <f>IF(E232="","",IFERROR(VLOOKUP(E232,'Clientes'!$A$2:$E$1000,2,FALSE),"Cliente no encontrado"))</f>
        <v/>
      </c>
      <c r="G232" s="6">
        <f>IF(E232="","",IFERROR(VLOOKUP(E232,'Clientes'!$A$2:$E$1000,3,FALSE),""))</f>
        <v/>
      </c>
      <c r="H232" s="5">
        <f>IF(E232="","",IFERROR(VLOOKUP(E232,'Clientes'!$A$2:$E$1000,4,FALSE),""))</f>
        <v/>
      </c>
      <c r="I232" s="2" t="n"/>
      <c r="J232" s="7" t="n"/>
      <c r="K232" s="8" t="n"/>
      <c r="L232" s="37" t="n"/>
      <c r="M232" s="10" t="n"/>
      <c r="N232" s="38">
        <f>IF(OR(K232="",L232=""),"",K232*L232*(1-M232))</f>
        <v/>
      </c>
      <c r="O232" s="10" t="n"/>
      <c r="P232" s="38">
        <f>IF(OR(N232="",O232=""),"",N232*O232)</f>
        <v/>
      </c>
      <c r="Q232" s="38">
        <f>IF(OR(N232="",P232=""),"",N232+P232)</f>
        <v/>
      </c>
      <c r="R232" s="2" t="n"/>
      <c r="S232" s="10" t="n"/>
      <c r="T232" s="38">
        <f>IF(OR(Q232="",S232=""),"",Q232*S232)</f>
        <v/>
      </c>
      <c r="U232" s="12">
        <f>IF(D232="","",D232-TODAY())</f>
        <v/>
      </c>
      <c r="V232" s="6">
        <f>IF(R232="","",IF(R232="Aceptado","Ganado",IF(R232="Rechazado","Perdido",IF(D232&lt;TODAY(),"Vencido","Pendiente"))))</f>
        <v/>
      </c>
      <c r="W232" s="7" t="n"/>
    </row>
    <row r="233">
      <c r="A233" s="2" t="n"/>
      <c r="B233" s="2" t="n"/>
      <c r="C233" s="35" t="n"/>
      <c r="D233" s="39">
        <f>IF(C233="","",C233+30)</f>
        <v/>
      </c>
      <c r="E233" s="2" t="n"/>
      <c r="F233" s="14">
        <f>IF(E233="","",IFERROR(VLOOKUP(E233,'Clientes'!$A$2:$E$1000,2,FALSE),"Cliente no encontrado"))</f>
        <v/>
      </c>
      <c r="G233" s="15">
        <f>IF(E233="","",IFERROR(VLOOKUP(E233,'Clientes'!$A$2:$E$1000,3,FALSE),""))</f>
        <v/>
      </c>
      <c r="H233" s="14">
        <f>IF(E233="","",IFERROR(VLOOKUP(E233,'Clientes'!$A$2:$E$1000,4,FALSE),""))</f>
        <v/>
      </c>
      <c r="I233" s="2" t="n"/>
      <c r="J233" s="7" t="n"/>
      <c r="K233" s="8" t="n"/>
      <c r="L233" s="37" t="n"/>
      <c r="M233" s="10" t="n"/>
      <c r="N233" s="40">
        <f>IF(OR(K233="",L233=""),"",K233*L233*(1-M233))</f>
        <v/>
      </c>
      <c r="O233" s="10" t="n"/>
      <c r="P233" s="40">
        <f>IF(OR(N233="",O233=""),"",N233*O233)</f>
        <v/>
      </c>
      <c r="Q233" s="40">
        <f>IF(OR(N233="",P233=""),"",N233+P233)</f>
        <v/>
      </c>
      <c r="R233" s="2" t="n"/>
      <c r="S233" s="10" t="n"/>
      <c r="T233" s="40">
        <f>IF(OR(Q233="",S233=""),"",Q233*S233)</f>
        <v/>
      </c>
      <c r="U233" s="17">
        <f>IF(D233="","",D233-TODAY())</f>
        <v/>
      </c>
      <c r="V233" s="15">
        <f>IF(R233="","",IF(R233="Aceptado","Ganado",IF(R233="Rechazado","Perdido",IF(D233&lt;TODAY(),"Vencido","Pendiente"))))</f>
        <v/>
      </c>
      <c r="W233" s="7" t="n"/>
    </row>
    <row r="234">
      <c r="A234" s="2" t="n"/>
      <c r="B234" s="2" t="n"/>
      <c r="C234" s="35" t="n"/>
      <c r="D234" s="36">
        <f>IF(C234="","",C234+30)</f>
        <v/>
      </c>
      <c r="E234" s="2" t="n"/>
      <c r="F234" s="5">
        <f>IF(E234="","",IFERROR(VLOOKUP(E234,'Clientes'!$A$2:$E$1000,2,FALSE),"Cliente no encontrado"))</f>
        <v/>
      </c>
      <c r="G234" s="6">
        <f>IF(E234="","",IFERROR(VLOOKUP(E234,'Clientes'!$A$2:$E$1000,3,FALSE),""))</f>
        <v/>
      </c>
      <c r="H234" s="5">
        <f>IF(E234="","",IFERROR(VLOOKUP(E234,'Clientes'!$A$2:$E$1000,4,FALSE),""))</f>
        <v/>
      </c>
      <c r="I234" s="2" t="n"/>
      <c r="J234" s="7" t="n"/>
      <c r="K234" s="8" t="n"/>
      <c r="L234" s="37" t="n"/>
      <c r="M234" s="10" t="n"/>
      <c r="N234" s="38">
        <f>IF(OR(K234="",L234=""),"",K234*L234*(1-M234))</f>
        <v/>
      </c>
      <c r="O234" s="10" t="n"/>
      <c r="P234" s="38">
        <f>IF(OR(N234="",O234=""),"",N234*O234)</f>
        <v/>
      </c>
      <c r="Q234" s="38">
        <f>IF(OR(N234="",P234=""),"",N234+P234)</f>
        <v/>
      </c>
      <c r="R234" s="2" t="n"/>
      <c r="S234" s="10" t="n"/>
      <c r="T234" s="38">
        <f>IF(OR(Q234="",S234=""),"",Q234*S234)</f>
        <v/>
      </c>
      <c r="U234" s="12">
        <f>IF(D234="","",D234-TODAY())</f>
        <v/>
      </c>
      <c r="V234" s="6">
        <f>IF(R234="","",IF(R234="Aceptado","Ganado",IF(R234="Rechazado","Perdido",IF(D234&lt;TODAY(),"Vencido","Pendiente"))))</f>
        <v/>
      </c>
      <c r="W234" s="7" t="n"/>
    </row>
    <row r="235">
      <c r="A235" s="2" t="n"/>
      <c r="B235" s="2" t="n"/>
      <c r="C235" s="35" t="n"/>
      <c r="D235" s="39">
        <f>IF(C235="","",C235+30)</f>
        <v/>
      </c>
      <c r="E235" s="2" t="n"/>
      <c r="F235" s="14">
        <f>IF(E235="","",IFERROR(VLOOKUP(E235,'Clientes'!$A$2:$E$1000,2,FALSE),"Cliente no encontrado"))</f>
        <v/>
      </c>
      <c r="G235" s="15">
        <f>IF(E235="","",IFERROR(VLOOKUP(E235,'Clientes'!$A$2:$E$1000,3,FALSE),""))</f>
        <v/>
      </c>
      <c r="H235" s="14">
        <f>IF(E235="","",IFERROR(VLOOKUP(E235,'Clientes'!$A$2:$E$1000,4,FALSE),""))</f>
        <v/>
      </c>
      <c r="I235" s="2" t="n"/>
      <c r="J235" s="7" t="n"/>
      <c r="K235" s="8" t="n"/>
      <c r="L235" s="37" t="n"/>
      <c r="M235" s="10" t="n"/>
      <c r="N235" s="40">
        <f>IF(OR(K235="",L235=""),"",K235*L235*(1-M235))</f>
        <v/>
      </c>
      <c r="O235" s="10" t="n"/>
      <c r="P235" s="40">
        <f>IF(OR(N235="",O235=""),"",N235*O235)</f>
        <v/>
      </c>
      <c r="Q235" s="40">
        <f>IF(OR(N235="",P235=""),"",N235+P235)</f>
        <v/>
      </c>
      <c r="R235" s="2" t="n"/>
      <c r="S235" s="10" t="n"/>
      <c r="T235" s="40">
        <f>IF(OR(Q235="",S235=""),"",Q235*S235)</f>
        <v/>
      </c>
      <c r="U235" s="17">
        <f>IF(D235="","",D235-TODAY())</f>
        <v/>
      </c>
      <c r="V235" s="15">
        <f>IF(R235="","",IF(R235="Aceptado","Ganado",IF(R235="Rechazado","Perdido",IF(D235&lt;TODAY(),"Vencido","Pendiente"))))</f>
        <v/>
      </c>
      <c r="W235" s="7" t="n"/>
    </row>
    <row r="236">
      <c r="A236" s="2" t="n"/>
      <c r="B236" s="2" t="n"/>
      <c r="C236" s="35" t="n"/>
      <c r="D236" s="36">
        <f>IF(C236="","",C236+30)</f>
        <v/>
      </c>
      <c r="E236" s="2" t="n"/>
      <c r="F236" s="5">
        <f>IF(E236="","",IFERROR(VLOOKUP(E236,'Clientes'!$A$2:$E$1000,2,FALSE),"Cliente no encontrado"))</f>
        <v/>
      </c>
      <c r="G236" s="6">
        <f>IF(E236="","",IFERROR(VLOOKUP(E236,'Clientes'!$A$2:$E$1000,3,FALSE),""))</f>
        <v/>
      </c>
      <c r="H236" s="5">
        <f>IF(E236="","",IFERROR(VLOOKUP(E236,'Clientes'!$A$2:$E$1000,4,FALSE),""))</f>
        <v/>
      </c>
      <c r="I236" s="2" t="n"/>
      <c r="J236" s="7" t="n"/>
      <c r="K236" s="8" t="n"/>
      <c r="L236" s="37" t="n"/>
      <c r="M236" s="10" t="n"/>
      <c r="N236" s="38">
        <f>IF(OR(K236="",L236=""),"",K236*L236*(1-M236))</f>
        <v/>
      </c>
      <c r="O236" s="10" t="n"/>
      <c r="P236" s="38">
        <f>IF(OR(N236="",O236=""),"",N236*O236)</f>
        <v/>
      </c>
      <c r="Q236" s="38">
        <f>IF(OR(N236="",P236=""),"",N236+P236)</f>
        <v/>
      </c>
      <c r="R236" s="2" t="n"/>
      <c r="S236" s="10" t="n"/>
      <c r="T236" s="38">
        <f>IF(OR(Q236="",S236=""),"",Q236*S236)</f>
        <v/>
      </c>
      <c r="U236" s="12">
        <f>IF(D236="","",D236-TODAY())</f>
        <v/>
      </c>
      <c r="V236" s="6">
        <f>IF(R236="","",IF(R236="Aceptado","Ganado",IF(R236="Rechazado","Perdido",IF(D236&lt;TODAY(),"Vencido","Pendiente"))))</f>
        <v/>
      </c>
      <c r="W236" s="7" t="n"/>
    </row>
    <row r="237">
      <c r="A237" s="2" t="n"/>
      <c r="B237" s="2" t="n"/>
      <c r="C237" s="35" t="n"/>
      <c r="D237" s="39">
        <f>IF(C237="","",C237+30)</f>
        <v/>
      </c>
      <c r="E237" s="2" t="n"/>
      <c r="F237" s="14">
        <f>IF(E237="","",IFERROR(VLOOKUP(E237,'Clientes'!$A$2:$E$1000,2,FALSE),"Cliente no encontrado"))</f>
        <v/>
      </c>
      <c r="G237" s="15">
        <f>IF(E237="","",IFERROR(VLOOKUP(E237,'Clientes'!$A$2:$E$1000,3,FALSE),""))</f>
        <v/>
      </c>
      <c r="H237" s="14">
        <f>IF(E237="","",IFERROR(VLOOKUP(E237,'Clientes'!$A$2:$E$1000,4,FALSE),""))</f>
        <v/>
      </c>
      <c r="I237" s="2" t="n"/>
      <c r="J237" s="7" t="n"/>
      <c r="K237" s="8" t="n"/>
      <c r="L237" s="37" t="n"/>
      <c r="M237" s="10" t="n"/>
      <c r="N237" s="40">
        <f>IF(OR(K237="",L237=""),"",K237*L237*(1-M237))</f>
        <v/>
      </c>
      <c r="O237" s="10" t="n"/>
      <c r="P237" s="40">
        <f>IF(OR(N237="",O237=""),"",N237*O237)</f>
        <v/>
      </c>
      <c r="Q237" s="40">
        <f>IF(OR(N237="",P237=""),"",N237+P237)</f>
        <v/>
      </c>
      <c r="R237" s="2" t="n"/>
      <c r="S237" s="10" t="n"/>
      <c r="T237" s="40">
        <f>IF(OR(Q237="",S237=""),"",Q237*S237)</f>
        <v/>
      </c>
      <c r="U237" s="17">
        <f>IF(D237="","",D237-TODAY())</f>
        <v/>
      </c>
      <c r="V237" s="15">
        <f>IF(R237="","",IF(R237="Aceptado","Ganado",IF(R237="Rechazado","Perdido",IF(D237&lt;TODAY(),"Vencido","Pendiente"))))</f>
        <v/>
      </c>
      <c r="W237" s="7" t="n"/>
    </row>
    <row r="238">
      <c r="A238" s="2" t="n"/>
      <c r="B238" s="2" t="n"/>
      <c r="C238" s="35" t="n"/>
      <c r="D238" s="36">
        <f>IF(C238="","",C238+30)</f>
        <v/>
      </c>
      <c r="E238" s="2" t="n"/>
      <c r="F238" s="5">
        <f>IF(E238="","",IFERROR(VLOOKUP(E238,'Clientes'!$A$2:$E$1000,2,FALSE),"Cliente no encontrado"))</f>
        <v/>
      </c>
      <c r="G238" s="6">
        <f>IF(E238="","",IFERROR(VLOOKUP(E238,'Clientes'!$A$2:$E$1000,3,FALSE),""))</f>
        <v/>
      </c>
      <c r="H238" s="5">
        <f>IF(E238="","",IFERROR(VLOOKUP(E238,'Clientes'!$A$2:$E$1000,4,FALSE),""))</f>
        <v/>
      </c>
      <c r="I238" s="2" t="n"/>
      <c r="J238" s="7" t="n"/>
      <c r="K238" s="8" t="n"/>
      <c r="L238" s="37" t="n"/>
      <c r="M238" s="10" t="n"/>
      <c r="N238" s="38">
        <f>IF(OR(K238="",L238=""),"",K238*L238*(1-M238))</f>
        <v/>
      </c>
      <c r="O238" s="10" t="n"/>
      <c r="P238" s="38">
        <f>IF(OR(N238="",O238=""),"",N238*O238)</f>
        <v/>
      </c>
      <c r="Q238" s="38">
        <f>IF(OR(N238="",P238=""),"",N238+P238)</f>
        <v/>
      </c>
      <c r="R238" s="2" t="n"/>
      <c r="S238" s="10" t="n"/>
      <c r="T238" s="38">
        <f>IF(OR(Q238="",S238=""),"",Q238*S238)</f>
        <v/>
      </c>
      <c r="U238" s="12">
        <f>IF(D238="","",D238-TODAY())</f>
        <v/>
      </c>
      <c r="V238" s="6">
        <f>IF(R238="","",IF(R238="Aceptado","Ganado",IF(R238="Rechazado","Perdido",IF(D238&lt;TODAY(),"Vencido","Pendiente"))))</f>
        <v/>
      </c>
      <c r="W238" s="7" t="n"/>
    </row>
    <row r="239">
      <c r="A239" s="2" t="n"/>
      <c r="B239" s="2" t="n"/>
      <c r="C239" s="35" t="n"/>
      <c r="D239" s="39">
        <f>IF(C239="","",C239+30)</f>
        <v/>
      </c>
      <c r="E239" s="2" t="n"/>
      <c r="F239" s="14">
        <f>IF(E239="","",IFERROR(VLOOKUP(E239,'Clientes'!$A$2:$E$1000,2,FALSE),"Cliente no encontrado"))</f>
        <v/>
      </c>
      <c r="G239" s="15">
        <f>IF(E239="","",IFERROR(VLOOKUP(E239,'Clientes'!$A$2:$E$1000,3,FALSE),""))</f>
        <v/>
      </c>
      <c r="H239" s="14">
        <f>IF(E239="","",IFERROR(VLOOKUP(E239,'Clientes'!$A$2:$E$1000,4,FALSE),""))</f>
        <v/>
      </c>
      <c r="I239" s="2" t="n"/>
      <c r="J239" s="7" t="n"/>
      <c r="K239" s="8" t="n"/>
      <c r="L239" s="37" t="n"/>
      <c r="M239" s="10" t="n"/>
      <c r="N239" s="40">
        <f>IF(OR(K239="",L239=""),"",K239*L239*(1-M239))</f>
        <v/>
      </c>
      <c r="O239" s="10" t="n"/>
      <c r="P239" s="40">
        <f>IF(OR(N239="",O239=""),"",N239*O239)</f>
        <v/>
      </c>
      <c r="Q239" s="40">
        <f>IF(OR(N239="",P239=""),"",N239+P239)</f>
        <v/>
      </c>
      <c r="R239" s="2" t="n"/>
      <c r="S239" s="10" t="n"/>
      <c r="T239" s="40">
        <f>IF(OR(Q239="",S239=""),"",Q239*S239)</f>
        <v/>
      </c>
      <c r="U239" s="17">
        <f>IF(D239="","",D239-TODAY())</f>
        <v/>
      </c>
      <c r="V239" s="15">
        <f>IF(R239="","",IF(R239="Aceptado","Ganado",IF(R239="Rechazado","Perdido",IF(D239&lt;TODAY(),"Vencido","Pendiente"))))</f>
        <v/>
      </c>
      <c r="W239" s="7" t="n"/>
    </row>
    <row r="240">
      <c r="A240" s="2" t="n"/>
      <c r="B240" s="2" t="n"/>
      <c r="C240" s="35" t="n"/>
      <c r="D240" s="36">
        <f>IF(C240="","",C240+30)</f>
        <v/>
      </c>
      <c r="E240" s="2" t="n"/>
      <c r="F240" s="5">
        <f>IF(E240="","",IFERROR(VLOOKUP(E240,'Clientes'!$A$2:$E$1000,2,FALSE),"Cliente no encontrado"))</f>
        <v/>
      </c>
      <c r="G240" s="6">
        <f>IF(E240="","",IFERROR(VLOOKUP(E240,'Clientes'!$A$2:$E$1000,3,FALSE),""))</f>
        <v/>
      </c>
      <c r="H240" s="5">
        <f>IF(E240="","",IFERROR(VLOOKUP(E240,'Clientes'!$A$2:$E$1000,4,FALSE),""))</f>
        <v/>
      </c>
      <c r="I240" s="2" t="n"/>
      <c r="J240" s="7" t="n"/>
      <c r="K240" s="8" t="n"/>
      <c r="L240" s="37" t="n"/>
      <c r="M240" s="10" t="n"/>
      <c r="N240" s="38">
        <f>IF(OR(K240="",L240=""),"",K240*L240*(1-M240))</f>
        <v/>
      </c>
      <c r="O240" s="10" t="n"/>
      <c r="P240" s="38">
        <f>IF(OR(N240="",O240=""),"",N240*O240)</f>
        <v/>
      </c>
      <c r="Q240" s="38">
        <f>IF(OR(N240="",P240=""),"",N240+P240)</f>
        <v/>
      </c>
      <c r="R240" s="2" t="n"/>
      <c r="S240" s="10" t="n"/>
      <c r="T240" s="38">
        <f>IF(OR(Q240="",S240=""),"",Q240*S240)</f>
        <v/>
      </c>
      <c r="U240" s="12">
        <f>IF(D240="","",D240-TODAY())</f>
        <v/>
      </c>
      <c r="V240" s="6">
        <f>IF(R240="","",IF(R240="Aceptado","Ganado",IF(R240="Rechazado","Perdido",IF(D240&lt;TODAY(),"Vencido","Pendiente"))))</f>
        <v/>
      </c>
      <c r="W240" s="7" t="n"/>
    </row>
    <row r="241">
      <c r="A241" s="2" t="n"/>
      <c r="B241" s="2" t="n"/>
      <c r="C241" s="35" t="n"/>
      <c r="D241" s="39">
        <f>IF(C241="","",C241+30)</f>
        <v/>
      </c>
      <c r="E241" s="2" t="n"/>
      <c r="F241" s="14">
        <f>IF(E241="","",IFERROR(VLOOKUP(E241,'Clientes'!$A$2:$E$1000,2,FALSE),"Cliente no encontrado"))</f>
        <v/>
      </c>
      <c r="G241" s="15">
        <f>IF(E241="","",IFERROR(VLOOKUP(E241,'Clientes'!$A$2:$E$1000,3,FALSE),""))</f>
        <v/>
      </c>
      <c r="H241" s="14">
        <f>IF(E241="","",IFERROR(VLOOKUP(E241,'Clientes'!$A$2:$E$1000,4,FALSE),""))</f>
        <v/>
      </c>
      <c r="I241" s="2" t="n"/>
      <c r="J241" s="7" t="n"/>
      <c r="K241" s="8" t="n"/>
      <c r="L241" s="37" t="n"/>
      <c r="M241" s="10" t="n"/>
      <c r="N241" s="40">
        <f>IF(OR(K241="",L241=""),"",K241*L241*(1-M241))</f>
        <v/>
      </c>
      <c r="O241" s="10" t="n"/>
      <c r="P241" s="40">
        <f>IF(OR(N241="",O241=""),"",N241*O241)</f>
        <v/>
      </c>
      <c r="Q241" s="40">
        <f>IF(OR(N241="",P241=""),"",N241+P241)</f>
        <v/>
      </c>
      <c r="R241" s="2" t="n"/>
      <c r="S241" s="10" t="n"/>
      <c r="T241" s="40">
        <f>IF(OR(Q241="",S241=""),"",Q241*S241)</f>
        <v/>
      </c>
      <c r="U241" s="17">
        <f>IF(D241="","",D241-TODAY())</f>
        <v/>
      </c>
      <c r="V241" s="15">
        <f>IF(R241="","",IF(R241="Aceptado","Ganado",IF(R241="Rechazado","Perdido",IF(D241&lt;TODAY(),"Vencido","Pendiente"))))</f>
        <v/>
      </c>
      <c r="W241" s="7" t="n"/>
    </row>
    <row r="242">
      <c r="A242" s="2" t="n"/>
      <c r="B242" s="2" t="n"/>
      <c r="C242" s="35" t="n"/>
      <c r="D242" s="36">
        <f>IF(C242="","",C242+30)</f>
        <v/>
      </c>
      <c r="E242" s="2" t="n"/>
      <c r="F242" s="5">
        <f>IF(E242="","",IFERROR(VLOOKUP(E242,'Clientes'!$A$2:$E$1000,2,FALSE),"Cliente no encontrado"))</f>
        <v/>
      </c>
      <c r="G242" s="6">
        <f>IF(E242="","",IFERROR(VLOOKUP(E242,'Clientes'!$A$2:$E$1000,3,FALSE),""))</f>
        <v/>
      </c>
      <c r="H242" s="5">
        <f>IF(E242="","",IFERROR(VLOOKUP(E242,'Clientes'!$A$2:$E$1000,4,FALSE),""))</f>
        <v/>
      </c>
      <c r="I242" s="2" t="n"/>
      <c r="J242" s="7" t="n"/>
      <c r="K242" s="8" t="n"/>
      <c r="L242" s="37" t="n"/>
      <c r="M242" s="10" t="n"/>
      <c r="N242" s="38">
        <f>IF(OR(K242="",L242=""),"",K242*L242*(1-M242))</f>
        <v/>
      </c>
      <c r="O242" s="10" t="n"/>
      <c r="P242" s="38">
        <f>IF(OR(N242="",O242=""),"",N242*O242)</f>
        <v/>
      </c>
      <c r="Q242" s="38">
        <f>IF(OR(N242="",P242=""),"",N242+P242)</f>
        <v/>
      </c>
      <c r="R242" s="2" t="n"/>
      <c r="S242" s="10" t="n"/>
      <c r="T242" s="38">
        <f>IF(OR(Q242="",S242=""),"",Q242*S242)</f>
        <v/>
      </c>
      <c r="U242" s="12">
        <f>IF(D242="","",D242-TODAY())</f>
        <v/>
      </c>
      <c r="V242" s="6">
        <f>IF(R242="","",IF(R242="Aceptado","Ganado",IF(R242="Rechazado","Perdido",IF(D242&lt;TODAY(),"Vencido","Pendiente"))))</f>
        <v/>
      </c>
      <c r="W242" s="7" t="n"/>
    </row>
    <row r="243">
      <c r="A243" s="2" t="n"/>
      <c r="B243" s="2" t="n"/>
      <c r="C243" s="35" t="n"/>
      <c r="D243" s="39">
        <f>IF(C243="","",C243+30)</f>
        <v/>
      </c>
      <c r="E243" s="2" t="n"/>
      <c r="F243" s="14">
        <f>IF(E243="","",IFERROR(VLOOKUP(E243,'Clientes'!$A$2:$E$1000,2,FALSE),"Cliente no encontrado"))</f>
        <v/>
      </c>
      <c r="G243" s="15">
        <f>IF(E243="","",IFERROR(VLOOKUP(E243,'Clientes'!$A$2:$E$1000,3,FALSE),""))</f>
        <v/>
      </c>
      <c r="H243" s="14">
        <f>IF(E243="","",IFERROR(VLOOKUP(E243,'Clientes'!$A$2:$E$1000,4,FALSE),""))</f>
        <v/>
      </c>
      <c r="I243" s="2" t="n"/>
      <c r="J243" s="7" t="n"/>
      <c r="K243" s="8" t="n"/>
      <c r="L243" s="37" t="n"/>
      <c r="M243" s="10" t="n"/>
      <c r="N243" s="40">
        <f>IF(OR(K243="",L243=""),"",K243*L243*(1-M243))</f>
        <v/>
      </c>
      <c r="O243" s="10" t="n"/>
      <c r="P243" s="40">
        <f>IF(OR(N243="",O243=""),"",N243*O243)</f>
        <v/>
      </c>
      <c r="Q243" s="40">
        <f>IF(OR(N243="",P243=""),"",N243+P243)</f>
        <v/>
      </c>
      <c r="R243" s="2" t="n"/>
      <c r="S243" s="10" t="n"/>
      <c r="T243" s="40">
        <f>IF(OR(Q243="",S243=""),"",Q243*S243)</f>
        <v/>
      </c>
      <c r="U243" s="17">
        <f>IF(D243="","",D243-TODAY())</f>
        <v/>
      </c>
      <c r="V243" s="15">
        <f>IF(R243="","",IF(R243="Aceptado","Ganado",IF(R243="Rechazado","Perdido",IF(D243&lt;TODAY(),"Vencido","Pendiente"))))</f>
        <v/>
      </c>
      <c r="W243" s="7" t="n"/>
    </row>
    <row r="244">
      <c r="A244" s="2" t="n"/>
      <c r="B244" s="2" t="n"/>
      <c r="C244" s="35" t="n"/>
      <c r="D244" s="36">
        <f>IF(C244="","",C244+30)</f>
        <v/>
      </c>
      <c r="E244" s="2" t="n"/>
      <c r="F244" s="5">
        <f>IF(E244="","",IFERROR(VLOOKUP(E244,'Clientes'!$A$2:$E$1000,2,FALSE),"Cliente no encontrado"))</f>
        <v/>
      </c>
      <c r="G244" s="6">
        <f>IF(E244="","",IFERROR(VLOOKUP(E244,'Clientes'!$A$2:$E$1000,3,FALSE),""))</f>
        <v/>
      </c>
      <c r="H244" s="5">
        <f>IF(E244="","",IFERROR(VLOOKUP(E244,'Clientes'!$A$2:$E$1000,4,FALSE),""))</f>
        <v/>
      </c>
      <c r="I244" s="2" t="n"/>
      <c r="J244" s="7" t="n"/>
      <c r="K244" s="8" t="n"/>
      <c r="L244" s="37" t="n"/>
      <c r="M244" s="10" t="n"/>
      <c r="N244" s="38">
        <f>IF(OR(K244="",L244=""),"",K244*L244*(1-M244))</f>
        <v/>
      </c>
      <c r="O244" s="10" t="n"/>
      <c r="P244" s="38">
        <f>IF(OR(N244="",O244=""),"",N244*O244)</f>
        <v/>
      </c>
      <c r="Q244" s="38">
        <f>IF(OR(N244="",P244=""),"",N244+P244)</f>
        <v/>
      </c>
      <c r="R244" s="2" t="n"/>
      <c r="S244" s="10" t="n"/>
      <c r="T244" s="38">
        <f>IF(OR(Q244="",S244=""),"",Q244*S244)</f>
        <v/>
      </c>
      <c r="U244" s="12">
        <f>IF(D244="","",D244-TODAY())</f>
        <v/>
      </c>
      <c r="V244" s="6">
        <f>IF(R244="","",IF(R244="Aceptado","Ganado",IF(R244="Rechazado","Perdido",IF(D244&lt;TODAY(),"Vencido","Pendiente"))))</f>
        <v/>
      </c>
      <c r="W244" s="7" t="n"/>
    </row>
    <row r="245">
      <c r="A245" s="2" t="n"/>
      <c r="B245" s="2" t="n"/>
      <c r="C245" s="35" t="n"/>
      <c r="D245" s="39">
        <f>IF(C245="","",C245+30)</f>
        <v/>
      </c>
      <c r="E245" s="2" t="n"/>
      <c r="F245" s="14">
        <f>IF(E245="","",IFERROR(VLOOKUP(E245,'Clientes'!$A$2:$E$1000,2,FALSE),"Cliente no encontrado"))</f>
        <v/>
      </c>
      <c r="G245" s="15">
        <f>IF(E245="","",IFERROR(VLOOKUP(E245,'Clientes'!$A$2:$E$1000,3,FALSE),""))</f>
        <v/>
      </c>
      <c r="H245" s="14">
        <f>IF(E245="","",IFERROR(VLOOKUP(E245,'Clientes'!$A$2:$E$1000,4,FALSE),""))</f>
        <v/>
      </c>
      <c r="I245" s="2" t="n"/>
      <c r="J245" s="7" t="n"/>
      <c r="K245" s="8" t="n"/>
      <c r="L245" s="37" t="n"/>
      <c r="M245" s="10" t="n"/>
      <c r="N245" s="40">
        <f>IF(OR(K245="",L245=""),"",K245*L245*(1-M245))</f>
        <v/>
      </c>
      <c r="O245" s="10" t="n"/>
      <c r="P245" s="40">
        <f>IF(OR(N245="",O245=""),"",N245*O245)</f>
        <v/>
      </c>
      <c r="Q245" s="40">
        <f>IF(OR(N245="",P245=""),"",N245+P245)</f>
        <v/>
      </c>
      <c r="R245" s="2" t="n"/>
      <c r="S245" s="10" t="n"/>
      <c r="T245" s="40">
        <f>IF(OR(Q245="",S245=""),"",Q245*S245)</f>
        <v/>
      </c>
      <c r="U245" s="17">
        <f>IF(D245="","",D245-TODAY())</f>
        <v/>
      </c>
      <c r="V245" s="15">
        <f>IF(R245="","",IF(R245="Aceptado","Ganado",IF(R245="Rechazado","Perdido",IF(D245&lt;TODAY(),"Vencido","Pendiente"))))</f>
        <v/>
      </c>
      <c r="W245" s="7" t="n"/>
    </row>
    <row r="246">
      <c r="A246" s="2" t="n"/>
      <c r="B246" s="2" t="n"/>
      <c r="C246" s="35" t="n"/>
      <c r="D246" s="36">
        <f>IF(C246="","",C246+30)</f>
        <v/>
      </c>
      <c r="E246" s="2" t="n"/>
      <c r="F246" s="5">
        <f>IF(E246="","",IFERROR(VLOOKUP(E246,'Clientes'!$A$2:$E$1000,2,FALSE),"Cliente no encontrado"))</f>
        <v/>
      </c>
      <c r="G246" s="6">
        <f>IF(E246="","",IFERROR(VLOOKUP(E246,'Clientes'!$A$2:$E$1000,3,FALSE),""))</f>
        <v/>
      </c>
      <c r="H246" s="5">
        <f>IF(E246="","",IFERROR(VLOOKUP(E246,'Clientes'!$A$2:$E$1000,4,FALSE),""))</f>
        <v/>
      </c>
      <c r="I246" s="2" t="n"/>
      <c r="J246" s="7" t="n"/>
      <c r="K246" s="8" t="n"/>
      <c r="L246" s="37" t="n"/>
      <c r="M246" s="10" t="n"/>
      <c r="N246" s="38">
        <f>IF(OR(K246="",L246=""),"",K246*L246*(1-M246))</f>
        <v/>
      </c>
      <c r="O246" s="10" t="n"/>
      <c r="P246" s="38">
        <f>IF(OR(N246="",O246=""),"",N246*O246)</f>
        <v/>
      </c>
      <c r="Q246" s="38">
        <f>IF(OR(N246="",P246=""),"",N246+P246)</f>
        <v/>
      </c>
      <c r="R246" s="2" t="n"/>
      <c r="S246" s="10" t="n"/>
      <c r="T246" s="38">
        <f>IF(OR(Q246="",S246=""),"",Q246*S246)</f>
        <v/>
      </c>
      <c r="U246" s="12">
        <f>IF(D246="","",D246-TODAY())</f>
        <v/>
      </c>
      <c r="V246" s="6">
        <f>IF(R246="","",IF(R246="Aceptado","Ganado",IF(R246="Rechazado","Perdido",IF(D246&lt;TODAY(),"Vencido","Pendiente"))))</f>
        <v/>
      </c>
      <c r="W246" s="7" t="n"/>
    </row>
    <row r="247">
      <c r="A247" s="2" t="n"/>
      <c r="B247" s="2" t="n"/>
      <c r="C247" s="35" t="n"/>
      <c r="D247" s="39">
        <f>IF(C247="","",C247+30)</f>
        <v/>
      </c>
      <c r="E247" s="2" t="n"/>
      <c r="F247" s="14">
        <f>IF(E247="","",IFERROR(VLOOKUP(E247,'Clientes'!$A$2:$E$1000,2,FALSE),"Cliente no encontrado"))</f>
        <v/>
      </c>
      <c r="G247" s="15">
        <f>IF(E247="","",IFERROR(VLOOKUP(E247,'Clientes'!$A$2:$E$1000,3,FALSE),""))</f>
        <v/>
      </c>
      <c r="H247" s="14">
        <f>IF(E247="","",IFERROR(VLOOKUP(E247,'Clientes'!$A$2:$E$1000,4,FALSE),""))</f>
        <v/>
      </c>
      <c r="I247" s="2" t="n"/>
      <c r="J247" s="7" t="n"/>
      <c r="K247" s="8" t="n"/>
      <c r="L247" s="37" t="n"/>
      <c r="M247" s="10" t="n"/>
      <c r="N247" s="40">
        <f>IF(OR(K247="",L247=""),"",K247*L247*(1-M247))</f>
        <v/>
      </c>
      <c r="O247" s="10" t="n"/>
      <c r="P247" s="40">
        <f>IF(OR(N247="",O247=""),"",N247*O247)</f>
        <v/>
      </c>
      <c r="Q247" s="40">
        <f>IF(OR(N247="",P247=""),"",N247+P247)</f>
        <v/>
      </c>
      <c r="R247" s="2" t="n"/>
      <c r="S247" s="10" t="n"/>
      <c r="T247" s="40">
        <f>IF(OR(Q247="",S247=""),"",Q247*S247)</f>
        <v/>
      </c>
      <c r="U247" s="17">
        <f>IF(D247="","",D247-TODAY())</f>
        <v/>
      </c>
      <c r="V247" s="15">
        <f>IF(R247="","",IF(R247="Aceptado","Ganado",IF(R247="Rechazado","Perdido",IF(D247&lt;TODAY(),"Vencido","Pendiente"))))</f>
        <v/>
      </c>
      <c r="W247" s="7" t="n"/>
    </row>
    <row r="248">
      <c r="A248" s="2" t="n"/>
      <c r="B248" s="2" t="n"/>
      <c r="C248" s="35" t="n"/>
      <c r="D248" s="36">
        <f>IF(C248="","",C248+30)</f>
        <v/>
      </c>
      <c r="E248" s="2" t="n"/>
      <c r="F248" s="5">
        <f>IF(E248="","",IFERROR(VLOOKUP(E248,'Clientes'!$A$2:$E$1000,2,FALSE),"Cliente no encontrado"))</f>
        <v/>
      </c>
      <c r="G248" s="6">
        <f>IF(E248="","",IFERROR(VLOOKUP(E248,'Clientes'!$A$2:$E$1000,3,FALSE),""))</f>
        <v/>
      </c>
      <c r="H248" s="5">
        <f>IF(E248="","",IFERROR(VLOOKUP(E248,'Clientes'!$A$2:$E$1000,4,FALSE),""))</f>
        <v/>
      </c>
      <c r="I248" s="2" t="n"/>
      <c r="J248" s="7" t="n"/>
      <c r="K248" s="8" t="n"/>
      <c r="L248" s="37" t="n"/>
      <c r="M248" s="10" t="n"/>
      <c r="N248" s="38">
        <f>IF(OR(K248="",L248=""),"",K248*L248*(1-M248))</f>
        <v/>
      </c>
      <c r="O248" s="10" t="n"/>
      <c r="P248" s="38">
        <f>IF(OR(N248="",O248=""),"",N248*O248)</f>
        <v/>
      </c>
      <c r="Q248" s="38">
        <f>IF(OR(N248="",P248=""),"",N248+P248)</f>
        <v/>
      </c>
      <c r="R248" s="2" t="n"/>
      <c r="S248" s="10" t="n"/>
      <c r="T248" s="38">
        <f>IF(OR(Q248="",S248=""),"",Q248*S248)</f>
        <v/>
      </c>
      <c r="U248" s="12">
        <f>IF(D248="","",D248-TODAY())</f>
        <v/>
      </c>
      <c r="V248" s="6">
        <f>IF(R248="","",IF(R248="Aceptado","Ganado",IF(R248="Rechazado","Perdido",IF(D248&lt;TODAY(),"Vencido","Pendiente"))))</f>
        <v/>
      </c>
      <c r="W248" s="7" t="n"/>
    </row>
    <row r="249">
      <c r="A249" s="2" t="n"/>
      <c r="B249" s="2" t="n"/>
      <c r="C249" s="35" t="n"/>
      <c r="D249" s="39">
        <f>IF(C249="","",C249+30)</f>
        <v/>
      </c>
      <c r="E249" s="2" t="n"/>
      <c r="F249" s="14">
        <f>IF(E249="","",IFERROR(VLOOKUP(E249,'Clientes'!$A$2:$E$1000,2,FALSE),"Cliente no encontrado"))</f>
        <v/>
      </c>
      <c r="G249" s="15">
        <f>IF(E249="","",IFERROR(VLOOKUP(E249,'Clientes'!$A$2:$E$1000,3,FALSE),""))</f>
        <v/>
      </c>
      <c r="H249" s="14">
        <f>IF(E249="","",IFERROR(VLOOKUP(E249,'Clientes'!$A$2:$E$1000,4,FALSE),""))</f>
        <v/>
      </c>
      <c r="I249" s="2" t="n"/>
      <c r="J249" s="7" t="n"/>
      <c r="K249" s="8" t="n"/>
      <c r="L249" s="37" t="n"/>
      <c r="M249" s="10" t="n"/>
      <c r="N249" s="40">
        <f>IF(OR(K249="",L249=""),"",K249*L249*(1-M249))</f>
        <v/>
      </c>
      <c r="O249" s="10" t="n"/>
      <c r="P249" s="40">
        <f>IF(OR(N249="",O249=""),"",N249*O249)</f>
        <v/>
      </c>
      <c r="Q249" s="40">
        <f>IF(OR(N249="",P249=""),"",N249+P249)</f>
        <v/>
      </c>
      <c r="R249" s="2" t="n"/>
      <c r="S249" s="10" t="n"/>
      <c r="T249" s="40">
        <f>IF(OR(Q249="",S249=""),"",Q249*S249)</f>
        <v/>
      </c>
      <c r="U249" s="17">
        <f>IF(D249="","",D249-TODAY())</f>
        <v/>
      </c>
      <c r="V249" s="15">
        <f>IF(R249="","",IF(R249="Aceptado","Ganado",IF(R249="Rechazado","Perdido",IF(D249&lt;TODAY(),"Vencido","Pendiente"))))</f>
        <v/>
      </c>
      <c r="W249" s="7" t="n"/>
    </row>
    <row r="250">
      <c r="A250" s="2" t="n"/>
      <c r="B250" s="2" t="n"/>
      <c r="C250" s="35" t="n"/>
      <c r="D250" s="36">
        <f>IF(C250="","",C250+30)</f>
        <v/>
      </c>
      <c r="E250" s="2" t="n"/>
      <c r="F250" s="5">
        <f>IF(E250="","",IFERROR(VLOOKUP(E250,'Clientes'!$A$2:$E$1000,2,FALSE),"Cliente no encontrado"))</f>
        <v/>
      </c>
      <c r="G250" s="6">
        <f>IF(E250="","",IFERROR(VLOOKUP(E250,'Clientes'!$A$2:$E$1000,3,FALSE),""))</f>
        <v/>
      </c>
      <c r="H250" s="5">
        <f>IF(E250="","",IFERROR(VLOOKUP(E250,'Clientes'!$A$2:$E$1000,4,FALSE),""))</f>
        <v/>
      </c>
      <c r="I250" s="2" t="n"/>
      <c r="J250" s="7" t="n"/>
      <c r="K250" s="8" t="n"/>
      <c r="L250" s="37" t="n"/>
      <c r="M250" s="10" t="n"/>
      <c r="N250" s="38">
        <f>IF(OR(K250="",L250=""),"",K250*L250*(1-M250))</f>
        <v/>
      </c>
      <c r="O250" s="10" t="n"/>
      <c r="P250" s="38">
        <f>IF(OR(N250="",O250=""),"",N250*O250)</f>
        <v/>
      </c>
      <c r="Q250" s="38">
        <f>IF(OR(N250="",P250=""),"",N250+P250)</f>
        <v/>
      </c>
      <c r="R250" s="2" t="n"/>
      <c r="S250" s="10" t="n"/>
      <c r="T250" s="38">
        <f>IF(OR(Q250="",S250=""),"",Q250*S250)</f>
        <v/>
      </c>
      <c r="U250" s="12">
        <f>IF(D250="","",D250-TODAY())</f>
        <v/>
      </c>
      <c r="V250" s="6">
        <f>IF(R250="","",IF(R250="Aceptado","Ganado",IF(R250="Rechazado","Perdido",IF(D250&lt;TODAY(),"Vencido","Pendiente"))))</f>
        <v/>
      </c>
      <c r="W250" s="7" t="n"/>
    </row>
    <row r="251">
      <c r="A251" s="2" t="n"/>
      <c r="B251" s="2" t="n"/>
      <c r="C251" s="35" t="n"/>
      <c r="D251" s="39">
        <f>IF(C251="","",C251+30)</f>
        <v/>
      </c>
      <c r="E251" s="2" t="n"/>
      <c r="F251" s="14">
        <f>IF(E251="","",IFERROR(VLOOKUP(E251,'Clientes'!$A$2:$E$1000,2,FALSE),"Cliente no encontrado"))</f>
        <v/>
      </c>
      <c r="G251" s="15">
        <f>IF(E251="","",IFERROR(VLOOKUP(E251,'Clientes'!$A$2:$E$1000,3,FALSE),""))</f>
        <v/>
      </c>
      <c r="H251" s="14">
        <f>IF(E251="","",IFERROR(VLOOKUP(E251,'Clientes'!$A$2:$E$1000,4,FALSE),""))</f>
        <v/>
      </c>
      <c r="I251" s="2" t="n"/>
      <c r="J251" s="7" t="n"/>
      <c r="K251" s="8" t="n"/>
      <c r="L251" s="37" t="n"/>
      <c r="M251" s="10" t="n"/>
      <c r="N251" s="40">
        <f>IF(OR(K251="",L251=""),"",K251*L251*(1-M251))</f>
        <v/>
      </c>
      <c r="O251" s="10" t="n"/>
      <c r="P251" s="40">
        <f>IF(OR(N251="",O251=""),"",N251*O251)</f>
        <v/>
      </c>
      <c r="Q251" s="40">
        <f>IF(OR(N251="",P251=""),"",N251+P251)</f>
        <v/>
      </c>
      <c r="R251" s="2" t="n"/>
      <c r="S251" s="10" t="n"/>
      <c r="T251" s="40">
        <f>IF(OR(Q251="",S251=""),"",Q251*S251)</f>
        <v/>
      </c>
      <c r="U251" s="17">
        <f>IF(D251="","",D251-TODAY())</f>
        <v/>
      </c>
      <c r="V251" s="15">
        <f>IF(R251="","",IF(R251="Aceptado","Ganado",IF(R251="Rechazado","Perdido",IF(D251&lt;TODAY(),"Vencido","Pendiente"))))</f>
        <v/>
      </c>
      <c r="W251" s="7" t="n"/>
    </row>
    <row r="252">
      <c r="A252" s="2" t="n"/>
      <c r="B252" s="2" t="n"/>
      <c r="C252" s="35" t="n"/>
      <c r="D252" s="36">
        <f>IF(C252="","",C252+30)</f>
        <v/>
      </c>
      <c r="E252" s="2" t="n"/>
      <c r="F252" s="5">
        <f>IF(E252="","",IFERROR(VLOOKUP(E252,'Clientes'!$A$2:$E$1000,2,FALSE),"Cliente no encontrado"))</f>
        <v/>
      </c>
      <c r="G252" s="6">
        <f>IF(E252="","",IFERROR(VLOOKUP(E252,'Clientes'!$A$2:$E$1000,3,FALSE),""))</f>
        <v/>
      </c>
      <c r="H252" s="5">
        <f>IF(E252="","",IFERROR(VLOOKUP(E252,'Clientes'!$A$2:$E$1000,4,FALSE),""))</f>
        <v/>
      </c>
      <c r="I252" s="2" t="n"/>
      <c r="J252" s="7" t="n"/>
      <c r="K252" s="8" t="n"/>
      <c r="L252" s="37" t="n"/>
      <c r="M252" s="10" t="n"/>
      <c r="N252" s="38">
        <f>IF(OR(K252="",L252=""),"",K252*L252*(1-M252))</f>
        <v/>
      </c>
      <c r="O252" s="10" t="n"/>
      <c r="P252" s="38">
        <f>IF(OR(N252="",O252=""),"",N252*O252)</f>
        <v/>
      </c>
      <c r="Q252" s="38">
        <f>IF(OR(N252="",P252=""),"",N252+P252)</f>
        <v/>
      </c>
      <c r="R252" s="2" t="n"/>
      <c r="S252" s="10" t="n"/>
      <c r="T252" s="38">
        <f>IF(OR(Q252="",S252=""),"",Q252*S252)</f>
        <v/>
      </c>
      <c r="U252" s="12">
        <f>IF(D252="","",D252-TODAY())</f>
        <v/>
      </c>
      <c r="V252" s="6">
        <f>IF(R252="","",IF(R252="Aceptado","Ganado",IF(R252="Rechazado","Perdido",IF(D252&lt;TODAY(),"Vencido","Pendiente"))))</f>
        <v/>
      </c>
      <c r="W252" s="7" t="n"/>
    </row>
    <row r="253">
      <c r="A253" s="2" t="n"/>
      <c r="B253" s="2" t="n"/>
      <c r="C253" s="35" t="n"/>
      <c r="D253" s="39">
        <f>IF(C253="","",C253+30)</f>
        <v/>
      </c>
      <c r="E253" s="2" t="n"/>
      <c r="F253" s="14">
        <f>IF(E253="","",IFERROR(VLOOKUP(E253,'Clientes'!$A$2:$E$1000,2,FALSE),"Cliente no encontrado"))</f>
        <v/>
      </c>
      <c r="G253" s="15">
        <f>IF(E253="","",IFERROR(VLOOKUP(E253,'Clientes'!$A$2:$E$1000,3,FALSE),""))</f>
        <v/>
      </c>
      <c r="H253" s="14">
        <f>IF(E253="","",IFERROR(VLOOKUP(E253,'Clientes'!$A$2:$E$1000,4,FALSE),""))</f>
        <v/>
      </c>
      <c r="I253" s="2" t="n"/>
      <c r="J253" s="7" t="n"/>
      <c r="K253" s="8" t="n"/>
      <c r="L253" s="37" t="n"/>
      <c r="M253" s="10" t="n"/>
      <c r="N253" s="40">
        <f>IF(OR(K253="",L253=""),"",K253*L253*(1-M253))</f>
        <v/>
      </c>
      <c r="O253" s="10" t="n"/>
      <c r="P253" s="40">
        <f>IF(OR(N253="",O253=""),"",N253*O253)</f>
        <v/>
      </c>
      <c r="Q253" s="40">
        <f>IF(OR(N253="",P253=""),"",N253+P253)</f>
        <v/>
      </c>
      <c r="R253" s="2" t="n"/>
      <c r="S253" s="10" t="n"/>
      <c r="T253" s="40">
        <f>IF(OR(Q253="",S253=""),"",Q253*S253)</f>
        <v/>
      </c>
      <c r="U253" s="17">
        <f>IF(D253="","",D253-TODAY())</f>
        <v/>
      </c>
      <c r="V253" s="15">
        <f>IF(R253="","",IF(R253="Aceptado","Ganado",IF(R253="Rechazado","Perdido",IF(D253&lt;TODAY(),"Vencido","Pendiente"))))</f>
        <v/>
      </c>
      <c r="W253" s="7" t="n"/>
    </row>
    <row r="254">
      <c r="A254" s="2" t="n"/>
      <c r="B254" s="2" t="n"/>
      <c r="C254" s="35" t="n"/>
      <c r="D254" s="36">
        <f>IF(C254="","",C254+30)</f>
        <v/>
      </c>
      <c r="E254" s="2" t="n"/>
      <c r="F254" s="5">
        <f>IF(E254="","",IFERROR(VLOOKUP(E254,'Clientes'!$A$2:$E$1000,2,FALSE),"Cliente no encontrado"))</f>
        <v/>
      </c>
      <c r="G254" s="6">
        <f>IF(E254="","",IFERROR(VLOOKUP(E254,'Clientes'!$A$2:$E$1000,3,FALSE),""))</f>
        <v/>
      </c>
      <c r="H254" s="5">
        <f>IF(E254="","",IFERROR(VLOOKUP(E254,'Clientes'!$A$2:$E$1000,4,FALSE),""))</f>
        <v/>
      </c>
      <c r="I254" s="2" t="n"/>
      <c r="J254" s="7" t="n"/>
      <c r="K254" s="8" t="n"/>
      <c r="L254" s="37" t="n"/>
      <c r="M254" s="10" t="n"/>
      <c r="N254" s="38">
        <f>IF(OR(K254="",L254=""),"",K254*L254*(1-M254))</f>
        <v/>
      </c>
      <c r="O254" s="10" t="n"/>
      <c r="P254" s="38">
        <f>IF(OR(N254="",O254=""),"",N254*O254)</f>
        <v/>
      </c>
      <c r="Q254" s="38">
        <f>IF(OR(N254="",P254=""),"",N254+P254)</f>
        <v/>
      </c>
      <c r="R254" s="2" t="n"/>
      <c r="S254" s="10" t="n"/>
      <c r="T254" s="38">
        <f>IF(OR(Q254="",S254=""),"",Q254*S254)</f>
        <v/>
      </c>
      <c r="U254" s="12">
        <f>IF(D254="","",D254-TODAY())</f>
        <v/>
      </c>
      <c r="V254" s="6">
        <f>IF(R254="","",IF(R254="Aceptado","Ganado",IF(R254="Rechazado","Perdido",IF(D254&lt;TODAY(),"Vencido","Pendiente"))))</f>
        <v/>
      </c>
      <c r="W254" s="7" t="n"/>
    </row>
    <row r="255">
      <c r="A255" s="2" t="n"/>
      <c r="B255" s="2" t="n"/>
      <c r="C255" s="35" t="n"/>
      <c r="D255" s="39">
        <f>IF(C255="","",C255+30)</f>
        <v/>
      </c>
      <c r="E255" s="2" t="n"/>
      <c r="F255" s="14">
        <f>IF(E255="","",IFERROR(VLOOKUP(E255,'Clientes'!$A$2:$E$1000,2,FALSE),"Cliente no encontrado"))</f>
        <v/>
      </c>
      <c r="G255" s="15">
        <f>IF(E255="","",IFERROR(VLOOKUP(E255,'Clientes'!$A$2:$E$1000,3,FALSE),""))</f>
        <v/>
      </c>
      <c r="H255" s="14">
        <f>IF(E255="","",IFERROR(VLOOKUP(E255,'Clientes'!$A$2:$E$1000,4,FALSE),""))</f>
        <v/>
      </c>
      <c r="I255" s="2" t="n"/>
      <c r="J255" s="7" t="n"/>
      <c r="K255" s="8" t="n"/>
      <c r="L255" s="37" t="n"/>
      <c r="M255" s="10" t="n"/>
      <c r="N255" s="40">
        <f>IF(OR(K255="",L255=""),"",K255*L255*(1-M255))</f>
        <v/>
      </c>
      <c r="O255" s="10" t="n"/>
      <c r="P255" s="40">
        <f>IF(OR(N255="",O255=""),"",N255*O255)</f>
        <v/>
      </c>
      <c r="Q255" s="40">
        <f>IF(OR(N255="",P255=""),"",N255+P255)</f>
        <v/>
      </c>
      <c r="R255" s="2" t="n"/>
      <c r="S255" s="10" t="n"/>
      <c r="T255" s="40">
        <f>IF(OR(Q255="",S255=""),"",Q255*S255)</f>
        <v/>
      </c>
      <c r="U255" s="17">
        <f>IF(D255="","",D255-TODAY())</f>
        <v/>
      </c>
      <c r="V255" s="15">
        <f>IF(R255="","",IF(R255="Aceptado","Ganado",IF(R255="Rechazado","Perdido",IF(D255&lt;TODAY(),"Vencido","Pendiente"))))</f>
        <v/>
      </c>
      <c r="W255" s="7" t="n"/>
    </row>
    <row r="256">
      <c r="A256" s="2" t="n"/>
      <c r="B256" s="2" t="n"/>
      <c r="C256" s="35" t="n"/>
      <c r="D256" s="36">
        <f>IF(C256="","",C256+30)</f>
        <v/>
      </c>
      <c r="E256" s="2" t="n"/>
      <c r="F256" s="5">
        <f>IF(E256="","",IFERROR(VLOOKUP(E256,'Clientes'!$A$2:$E$1000,2,FALSE),"Cliente no encontrado"))</f>
        <v/>
      </c>
      <c r="G256" s="6">
        <f>IF(E256="","",IFERROR(VLOOKUP(E256,'Clientes'!$A$2:$E$1000,3,FALSE),""))</f>
        <v/>
      </c>
      <c r="H256" s="5">
        <f>IF(E256="","",IFERROR(VLOOKUP(E256,'Clientes'!$A$2:$E$1000,4,FALSE),""))</f>
        <v/>
      </c>
      <c r="I256" s="2" t="n"/>
      <c r="J256" s="7" t="n"/>
      <c r="K256" s="8" t="n"/>
      <c r="L256" s="37" t="n"/>
      <c r="M256" s="10" t="n"/>
      <c r="N256" s="38">
        <f>IF(OR(K256="",L256=""),"",K256*L256*(1-M256))</f>
        <v/>
      </c>
      <c r="O256" s="10" t="n"/>
      <c r="P256" s="38">
        <f>IF(OR(N256="",O256=""),"",N256*O256)</f>
        <v/>
      </c>
      <c r="Q256" s="38">
        <f>IF(OR(N256="",P256=""),"",N256+P256)</f>
        <v/>
      </c>
      <c r="R256" s="2" t="n"/>
      <c r="S256" s="10" t="n"/>
      <c r="T256" s="38">
        <f>IF(OR(Q256="",S256=""),"",Q256*S256)</f>
        <v/>
      </c>
      <c r="U256" s="12">
        <f>IF(D256="","",D256-TODAY())</f>
        <v/>
      </c>
      <c r="V256" s="6">
        <f>IF(R256="","",IF(R256="Aceptado","Ganado",IF(R256="Rechazado","Perdido",IF(D256&lt;TODAY(),"Vencido","Pendiente"))))</f>
        <v/>
      </c>
      <c r="W256" s="7" t="n"/>
    </row>
    <row r="257">
      <c r="A257" s="2" t="n"/>
      <c r="B257" s="2" t="n"/>
      <c r="C257" s="35" t="n"/>
      <c r="D257" s="39">
        <f>IF(C257="","",C257+30)</f>
        <v/>
      </c>
      <c r="E257" s="2" t="n"/>
      <c r="F257" s="14">
        <f>IF(E257="","",IFERROR(VLOOKUP(E257,'Clientes'!$A$2:$E$1000,2,FALSE),"Cliente no encontrado"))</f>
        <v/>
      </c>
      <c r="G257" s="15">
        <f>IF(E257="","",IFERROR(VLOOKUP(E257,'Clientes'!$A$2:$E$1000,3,FALSE),""))</f>
        <v/>
      </c>
      <c r="H257" s="14">
        <f>IF(E257="","",IFERROR(VLOOKUP(E257,'Clientes'!$A$2:$E$1000,4,FALSE),""))</f>
        <v/>
      </c>
      <c r="I257" s="2" t="n"/>
      <c r="J257" s="7" t="n"/>
      <c r="K257" s="8" t="n"/>
      <c r="L257" s="37" t="n"/>
      <c r="M257" s="10" t="n"/>
      <c r="N257" s="40">
        <f>IF(OR(K257="",L257=""),"",K257*L257*(1-M257))</f>
        <v/>
      </c>
      <c r="O257" s="10" t="n"/>
      <c r="P257" s="40">
        <f>IF(OR(N257="",O257=""),"",N257*O257)</f>
        <v/>
      </c>
      <c r="Q257" s="40">
        <f>IF(OR(N257="",P257=""),"",N257+P257)</f>
        <v/>
      </c>
      <c r="R257" s="2" t="n"/>
      <c r="S257" s="10" t="n"/>
      <c r="T257" s="40">
        <f>IF(OR(Q257="",S257=""),"",Q257*S257)</f>
        <v/>
      </c>
      <c r="U257" s="17">
        <f>IF(D257="","",D257-TODAY())</f>
        <v/>
      </c>
      <c r="V257" s="15">
        <f>IF(R257="","",IF(R257="Aceptado","Ganado",IF(R257="Rechazado","Perdido",IF(D257&lt;TODAY(),"Vencido","Pendiente"))))</f>
        <v/>
      </c>
      <c r="W257" s="7" t="n"/>
    </row>
    <row r="258">
      <c r="A258" s="2" t="n"/>
      <c r="B258" s="2" t="n"/>
      <c r="C258" s="35" t="n"/>
      <c r="D258" s="36">
        <f>IF(C258="","",C258+30)</f>
        <v/>
      </c>
      <c r="E258" s="2" t="n"/>
      <c r="F258" s="5">
        <f>IF(E258="","",IFERROR(VLOOKUP(E258,'Clientes'!$A$2:$E$1000,2,FALSE),"Cliente no encontrado"))</f>
        <v/>
      </c>
      <c r="G258" s="6">
        <f>IF(E258="","",IFERROR(VLOOKUP(E258,'Clientes'!$A$2:$E$1000,3,FALSE),""))</f>
        <v/>
      </c>
      <c r="H258" s="5">
        <f>IF(E258="","",IFERROR(VLOOKUP(E258,'Clientes'!$A$2:$E$1000,4,FALSE),""))</f>
        <v/>
      </c>
      <c r="I258" s="2" t="n"/>
      <c r="J258" s="7" t="n"/>
      <c r="K258" s="8" t="n"/>
      <c r="L258" s="37" t="n"/>
      <c r="M258" s="10" t="n"/>
      <c r="N258" s="38">
        <f>IF(OR(K258="",L258=""),"",K258*L258*(1-M258))</f>
        <v/>
      </c>
      <c r="O258" s="10" t="n"/>
      <c r="P258" s="38">
        <f>IF(OR(N258="",O258=""),"",N258*O258)</f>
        <v/>
      </c>
      <c r="Q258" s="38">
        <f>IF(OR(N258="",P258=""),"",N258+P258)</f>
        <v/>
      </c>
      <c r="R258" s="2" t="n"/>
      <c r="S258" s="10" t="n"/>
      <c r="T258" s="38">
        <f>IF(OR(Q258="",S258=""),"",Q258*S258)</f>
        <v/>
      </c>
      <c r="U258" s="12">
        <f>IF(D258="","",D258-TODAY())</f>
        <v/>
      </c>
      <c r="V258" s="6">
        <f>IF(R258="","",IF(R258="Aceptado","Ganado",IF(R258="Rechazado","Perdido",IF(D258&lt;TODAY(),"Vencido","Pendiente"))))</f>
        <v/>
      </c>
      <c r="W258" s="7" t="n"/>
    </row>
    <row r="259">
      <c r="A259" s="2" t="n"/>
      <c r="B259" s="2" t="n"/>
      <c r="C259" s="35" t="n"/>
      <c r="D259" s="39">
        <f>IF(C259="","",C259+30)</f>
        <v/>
      </c>
      <c r="E259" s="2" t="n"/>
      <c r="F259" s="14">
        <f>IF(E259="","",IFERROR(VLOOKUP(E259,'Clientes'!$A$2:$E$1000,2,FALSE),"Cliente no encontrado"))</f>
        <v/>
      </c>
      <c r="G259" s="15">
        <f>IF(E259="","",IFERROR(VLOOKUP(E259,'Clientes'!$A$2:$E$1000,3,FALSE),""))</f>
        <v/>
      </c>
      <c r="H259" s="14">
        <f>IF(E259="","",IFERROR(VLOOKUP(E259,'Clientes'!$A$2:$E$1000,4,FALSE),""))</f>
        <v/>
      </c>
      <c r="I259" s="2" t="n"/>
      <c r="J259" s="7" t="n"/>
      <c r="K259" s="8" t="n"/>
      <c r="L259" s="37" t="n"/>
      <c r="M259" s="10" t="n"/>
      <c r="N259" s="40">
        <f>IF(OR(K259="",L259=""),"",K259*L259*(1-M259))</f>
        <v/>
      </c>
      <c r="O259" s="10" t="n"/>
      <c r="P259" s="40">
        <f>IF(OR(N259="",O259=""),"",N259*O259)</f>
        <v/>
      </c>
      <c r="Q259" s="40">
        <f>IF(OR(N259="",P259=""),"",N259+P259)</f>
        <v/>
      </c>
      <c r="R259" s="2" t="n"/>
      <c r="S259" s="10" t="n"/>
      <c r="T259" s="40">
        <f>IF(OR(Q259="",S259=""),"",Q259*S259)</f>
        <v/>
      </c>
      <c r="U259" s="17">
        <f>IF(D259="","",D259-TODAY())</f>
        <v/>
      </c>
      <c r="V259" s="15">
        <f>IF(R259="","",IF(R259="Aceptado","Ganado",IF(R259="Rechazado","Perdido",IF(D259&lt;TODAY(),"Vencido","Pendiente"))))</f>
        <v/>
      </c>
      <c r="W259" s="7" t="n"/>
    </row>
    <row r="260">
      <c r="A260" s="2" t="n"/>
      <c r="B260" s="2" t="n"/>
      <c r="C260" s="35" t="n"/>
      <c r="D260" s="36">
        <f>IF(C260="","",C260+30)</f>
        <v/>
      </c>
      <c r="E260" s="2" t="n"/>
      <c r="F260" s="5">
        <f>IF(E260="","",IFERROR(VLOOKUP(E260,'Clientes'!$A$2:$E$1000,2,FALSE),"Cliente no encontrado"))</f>
        <v/>
      </c>
      <c r="G260" s="6">
        <f>IF(E260="","",IFERROR(VLOOKUP(E260,'Clientes'!$A$2:$E$1000,3,FALSE),""))</f>
        <v/>
      </c>
      <c r="H260" s="5">
        <f>IF(E260="","",IFERROR(VLOOKUP(E260,'Clientes'!$A$2:$E$1000,4,FALSE),""))</f>
        <v/>
      </c>
      <c r="I260" s="2" t="n"/>
      <c r="J260" s="7" t="n"/>
      <c r="K260" s="8" t="n"/>
      <c r="L260" s="37" t="n"/>
      <c r="M260" s="10" t="n"/>
      <c r="N260" s="38">
        <f>IF(OR(K260="",L260=""),"",K260*L260*(1-M260))</f>
        <v/>
      </c>
      <c r="O260" s="10" t="n"/>
      <c r="P260" s="38">
        <f>IF(OR(N260="",O260=""),"",N260*O260)</f>
        <v/>
      </c>
      <c r="Q260" s="38">
        <f>IF(OR(N260="",P260=""),"",N260+P260)</f>
        <v/>
      </c>
      <c r="R260" s="2" t="n"/>
      <c r="S260" s="10" t="n"/>
      <c r="T260" s="38">
        <f>IF(OR(Q260="",S260=""),"",Q260*S260)</f>
        <v/>
      </c>
      <c r="U260" s="12">
        <f>IF(D260="","",D260-TODAY())</f>
        <v/>
      </c>
      <c r="V260" s="6">
        <f>IF(R260="","",IF(R260="Aceptado","Ganado",IF(R260="Rechazado","Perdido",IF(D260&lt;TODAY(),"Vencido","Pendiente"))))</f>
        <v/>
      </c>
      <c r="W260" s="7" t="n"/>
    </row>
    <row r="261">
      <c r="A261" s="2" t="n"/>
      <c r="B261" s="2" t="n"/>
      <c r="C261" s="35" t="n"/>
      <c r="D261" s="39">
        <f>IF(C261="","",C261+30)</f>
        <v/>
      </c>
      <c r="E261" s="2" t="n"/>
      <c r="F261" s="14">
        <f>IF(E261="","",IFERROR(VLOOKUP(E261,'Clientes'!$A$2:$E$1000,2,FALSE),"Cliente no encontrado"))</f>
        <v/>
      </c>
      <c r="G261" s="15">
        <f>IF(E261="","",IFERROR(VLOOKUP(E261,'Clientes'!$A$2:$E$1000,3,FALSE),""))</f>
        <v/>
      </c>
      <c r="H261" s="14">
        <f>IF(E261="","",IFERROR(VLOOKUP(E261,'Clientes'!$A$2:$E$1000,4,FALSE),""))</f>
        <v/>
      </c>
      <c r="I261" s="2" t="n"/>
      <c r="J261" s="7" t="n"/>
      <c r="K261" s="8" t="n"/>
      <c r="L261" s="37" t="n"/>
      <c r="M261" s="10" t="n"/>
      <c r="N261" s="40">
        <f>IF(OR(K261="",L261=""),"",K261*L261*(1-M261))</f>
        <v/>
      </c>
      <c r="O261" s="10" t="n"/>
      <c r="P261" s="40">
        <f>IF(OR(N261="",O261=""),"",N261*O261)</f>
        <v/>
      </c>
      <c r="Q261" s="40">
        <f>IF(OR(N261="",P261=""),"",N261+P261)</f>
        <v/>
      </c>
      <c r="R261" s="2" t="n"/>
      <c r="S261" s="10" t="n"/>
      <c r="T261" s="40">
        <f>IF(OR(Q261="",S261=""),"",Q261*S261)</f>
        <v/>
      </c>
      <c r="U261" s="17">
        <f>IF(D261="","",D261-TODAY())</f>
        <v/>
      </c>
      <c r="V261" s="15">
        <f>IF(R261="","",IF(R261="Aceptado","Ganado",IF(R261="Rechazado","Perdido",IF(D261&lt;TODAY(),"Vencido","Pendiente"))))</f>
        <v/>
      </c>
      <c r="W261" s="7" t="n"/>
    </row>
    <row r="262">
      <c r="A262" s="2" t="n"/>
      <c r="B262" s="2" t="n"/>
      <c r="C262" s="35" t="n"/>
      <c r="D262" s="36">
        <f>IF(C262="","",C262+30)</f>
        <v/>
      </c>
      <c r="E262" s="2" t="n"/>
      <c r="F262" s="5">
        <f>IF(E262="","",IFERROR(VLOOKUP(E262,'Clientes'!$A$2:$E$1000,2,FALSE),"Cliente no encontrado"))</f>
        <v/>
      </c>
      <c r="G262" s="6">
        <f>IF(E262="","",IFERROR(VLOOKUP(E262,'Clientes'!$A$2:$E$1000,3,FALSE),""))</f>
        <v/>
      </c>
      <c r="H262" s="5">
        <f>IF(E262="","",IFERROR(VLOOKUP(E262,'Clientes'!$A$2:$E$1000,4,FALSE),""))</f>
        <v/>
      </c>
      <c r="I262" s="2" t="n"/>
      <c r="J262" s="7" t="n"/>
      <c r="K262" s="8" t="n"/>
      <c r="L262" s="37" t="n"/>
      <c r="M262" s="10" t="n"/>
      <c r="N262" s="38">
        <f>IF(OR(K262="",L262=""),"",K262*L262*(1-M262))</f>
        <v/>
      </c>
      <c r="O262" s="10" t="n"/>
      <c r="P262" s="38">
        <f>IF(OR(N262="",O262=""),"",N262*O262)</f>
        <v/>
      </c>
      <c r="Q262" s="38">
        <f>IF(OR(N262="",P262=""),"",N262+P262)</f>
        <v/>
      </c>
      <c r="R262" s="2" t="n"/>
      <c r="S262" s="10" t="n"/>
      <c r="T262" s="38">
        <f>IF(OR(Q262="",S262=""),"",Q262*S262)</f>
        <v/>
      </c>
      <c r="U262" s="12">
        <f>IF(D262="","",D262-TODAY())</f>
        <v/>
      </c>
      <c r="V262" s="6">
        <f>IF(R262="","",IF(R262="Aceptado","Ganado",IF(R262="Rechazado","Perdido",IF(D262&lt;TODAY(),"Vencido","Pendiente"))))</f>
        <v/>
      </c>
      <c r="W262" s="7" t="n"/>
    </row>
    <row r="263">
      <c r="A263" s="2" t="n"/>
      <c r="B263" s="2" t="n"/>
      <c r="C263" s="35" t="n"/>
      <c r="D263" s="39">
        <f>IF(C263="","",C263+30)</f>
        <v/>
      </c>
      <c r="E263" s="2" t="n"/>
      <c r="F263" s="14">
        <f>IF(E263="","",IFERROR(VLOOKUP(E263,'Clientes'!$A$2:$E$1000,2,FALSE),"Cliente no encontrado"))</f>
        <v/>
      </c>
      <c r="G263" s="15">
        <f>IF(E263="","",IFERROR(VLOOKUP(E263,'Clientes'!$A$2:$E$1000,3,FALSE),""))</f>
        <v/>
      </c>
      <c r="H263" s="14">
        <f>IF(E263="","",IFERROR(VLOOKUP(E263,'Clientes'!$A$2:$E$1000,4,FALSE),""))</f>
        <v/>
      </c>
      <c r="I263" s="2" t="n"/>
      <c r="J263" s="7" t="n"/>
      <c r="K263" s="8" t="n"/>
      <c r="L263" s="37" t="n"/>
      <c r="M263" s="10" t="n"/>
      <c r="N263" s="40">
        <f>IF(OR(K263="",L263=""),"",K263*L263*(1-M263))</f>
        <v/>
      </c>
      <c r="O263" s="10" t="n"/>
      <c r="P263" s="40">
        <f>IF(OR(N263="",O263=""),"",N263*O263)</f>
        <v/>
      </c>
      <c r="Q263" s="40">
        <f>IF(OR(N263="",P263=""),"",N263+P263)</f>
        <v/>
      </c>
      <c r="R263" s="2" t="n"/>
      <c r="S263" s="10" t="n"/>
      <c r="T263" s="40">
        <f>IF(OR(Q263="",S263=""),"",Q263*S263)</f>
        <v/>
      </c>
      <c r="U263" s="17">
        <f>IF(D263="","",D263-TODAY())</f>
        <v/>
      </c>
      <c r="V263" s="15">
        <f>IF(R263="","",IF(R263="Aceptado","Ganado",IF(R263="Rechazado","Perdido",IF(D263&lt;TODAY(),"Vencido","Pendiente"))))</f>
        <v/>
      </c>
      <c r="W263" s="7" t="n"/>
    </row>
    <row r="264">
      <c r="A264" s="2" t="n"/>
      <c r="B264" s="2" t="n"/>
      <c r="C264" s="35" t="n"/>
      <c r="D264" s="36">
        <f>IF(C264="","",C264+30)</f>
        <v/>
      </c>
      <c r="E264" s="2" t="n"/>
      <c r="F264" s="5">
        <f>IF(E264="","",IFERROR(VLOOKUP(E264,'Clientes'!$A$2:$E$1000,2,FALSE),"Cliente no encontrado"))</f>
        <v/>
      </c>
      <c r="G264" s="6">
        <f>IF(E264="","",IFERROR(VLOOKUP(E264,'Clientes'!$A$2:$E$1000,3,FALSE),""))</f>
        <v/>
      </c>
      <c r="H264" s="5">
        <f>IF(E264="","",IFERROR(VLOOKUP(E264,'Clientes'!$A$2:$E$1000,4,FALSE),""))</f>
        <v/>
      </c>
      <c r="I264" s="2" t="n"/>
      <c r="J264" s="7" t="n"/>
      <c r="K264" s="8" t="n"/>
      <c r="L264" s="37" t="n"/>
      <c r="M264" s="10" t="n"/>
      <c r="N264" s="38">
        <f>IF(OR(K264="",L264=""),"",K264*L264*(1-M264))</f>
        <v/>
      </c>
      <c r="O264" s="10" t="n"/>
      <c r="P264" s="38">
        <f>IF(OR(N264="",O264=""),"",N264*O264)</f>
        <v/>
      </c>
      <c r="Q264" s="38">
        <f>IF(OR(N264="",P264=""),"",N264+P264)</f>
        <v/>
      </c>
      <c r="R264" s="2" t="n"/>
      <c r="S264" s="10" t="n"/>
      <c r="T264" s="38">
        <f>IF(OR(Q264="",S264=""),"",Q264*S264)</f>
        <v/>
      </c>
      <c r="U264" s="12">
        <f>IF(D264="","",D264-TODAY())</f>
        <v/>
      </c>
      <c r="V264" s="6">
        <f>IF(R264="","",IF(R264="Aceptado","Ganado",IF(R264="Rechazado","Perdido",IF(D264&lt;TODAY(),"Vencido","Pendiente"))))</f>
        <v/>
      </c>
      <c r="W264" s="7" t="n"/>
    </row>
    <row r="265">
      <c r="A265" s="2" t="n"/>
      <c r="B265" s="2" t="n"/>
      <c r="C265" s="35" t="n"/>
      <c r="D265" s="39">
        <f>IF(C265="","",C265+30)</f>
        <v/>
      </c>
      <c r="E265" s="2" t="n"/>
      <c r="F265" s="14">
        <f>IF(E265="","",IFERROR(VLOOKUP(E265,'Clientes'!$A$2:$E$1000,2,FALSE),"Cliente no encontrado"))</f>
        <v/>
      </c>
      <c r="G265" s="15">
        <f>IF(E265="","",IFERROR(VLOOKUP(E265,'Clientes'!$A$2:$E$1000,3,FALSE),""))</f>
        <v/>
      </c>
      <c r="H265" s="14">
        <f>IF(E265="","",IFERROR(VLOOKUP(E265,'Clientes'!$A$2:$E$1000,4,FALSE),""))</f>
        <v/>
      </c>
      <c r="I265" s="2" t="n"/>
      <c r="J265" s="7" t="n"/>
      <c r="K265" s="8" t="n"/>
      <c r="L265" s="37" t="n"/>
      <c r="M265" s="10" t="n"/>
      <c r="N265" s="40">
        <f>IF(OR(K265="",L265=""),"",K265*L265*(1-M265))</f>
        <v/>
      </c>
      <c r="O265" s="10" t="n"/>
      <c r="P265" s="40">
        <f>IF(OR(N265="",O265=""),"",N265*O265)</f>
        <v/>
      </c>
      <c r="Q265" s="40">
        <f>IF(OR(N265="",P265=""),"",N265+P265)</f>
        <v/>
      </c>
      <c r="R265" s="2" t="n"/>
      <c r="S265" s="10" t="n"/>
      <c r="T265" s="40">
        <f>IF(OR(Q265="",S265=""),"",Q265*S265)</f>
        <v/>
      </c>
      <c r="U265" s="17">
        <f>IF(D265="","",D265-TODAY())</f>
        <v/>
      </c>
      <c r="V265" s="15">
        <f>IF(R265="","",IF(R265="Aceptado","Ganado",IF(R265="Rechazado","Perdido",IF(D265&lt;TODAY(),"Vencido","Pendiente"))))</f>
        <v/>
      </c>
      <c r="W265" s="7" t="n"/>
    </row>
    <row r="266">
      <c r="A266" s="2" t="n"/>
      <c r="B266" s="2" t="n"/>
      <c r="C266" s="35" t="n"/>
      <c r="D266" s="36">
        <f>IF(C266="","",C266+30)</f>
        <v/>
      </c>
      <c r="E266" s="2" t="n"/>
      <c r="F266" s="5">
        <f>IF(E266="","",IFERROR(VLOOKUP(E266,'Clientes'!$A$2:$E$1000,2,FALSE),"Cliente no encontrado"))</f>
        <v/>
      </c>
      <c r="G266" s="6">
        <f>IF(E266="","",IFERROR(VLOOKUP(E266,'Clientes'!$A$2:$E$1000,3,FALSE),""))</f>
        <v/>
      </c>
      <c r="H266" s="5">
        <f>IF(E266="","",IFERROR(VLOOKUP(E266,'Clientes'!$A$2:$E$1000,4,FALSE),""))</f>
        <v/>
      </c>
      <c r="I266" s="2" t="n"/>
      <c r="J266" s="7" t="n"/>
      <c r="K266" s="8" t="n"/>
      <c r="L266" s="37" t="n"/>
      <c r="M266" s="10" t="n"/>
      <c r="N266" s="38">
        <f>IF(OR(K266="",L266=""),"",K266*L266*(1-M266))</f>
        <v/>
      </c>
      <c r="O266" s="10" t="n"/>
      <c r="P266" s="38">
        <f>IF(OR(N266="",O266=""),"",N266*O266)</f>
        <v/>
      </c>
      <c r="Q266" s="38">
        <f>IF(OR(N266="",P266=""),"",N266+P266)</f>
        <v/>
      </c>
      <c r="R266" s="2" t="n"/>
      <c r="S266" s="10" t="n"/>
      <c r="T266" s="38">
        <f>IF(OR(Q266="",S266=""),"",Q266*S266)</f>
        <v/>
      </c>
      <c r="U266" s="12">
        <f>IF(D266="","",D266-TODAY())</f>
        <v/>
      </c>
      <c r="V266" s="6">
        <f>IF(R266="","",IF(R266="Aceptado","Ganado",IF(R266="Rechazado","Perdido",IF(D266&lt;TODAY(),"Vencido","Pendiente"))))</f>
        <v/>
      </c>
      <c r="W266" s="7" t="n"/>
    </row>
    <row r="267">
      <c r="A267" s="2" t="n"/>
      <c r="B267" s="2" t="n"/>
      <c r="C267" s="35" t="n"/>
      <c r="D267" s="39">
        <f>IF(C267="","",C267+30)</f>
        <v/>
      </c>
      <c r="E267" s="2" t="n"/>
      <c r="F267" s="14">
        <f>IF(E267="","",IFERROR(VLOOKUP(E267,'Clientes'!$A$2:$E$1000,2,FALSE),"Cliente no encontrado"))</f>
        <v/>
      </c>
      <c r="G267" s="15">
        <f>IF(E267="","",IFERROR(VLOOKUP(E267,'Clientes'!$A$2:$E$1000,3,FALSE),""))</f>
        <v/>
      </c>
      <c r="H267" s="14">
        <f>IF(E267="","",IFERROR(VLOOKUP(E267,'Clientes'!$A$2:$E$1000,4,FALSE),""))</f>
        <v/>
      </c>
      <c r="I267" s="2" t="n"/>
      <c r="J267" s="7" t="n"/>
      <c r="K267" s="8" t="n"/>
      <c r="L267" s="37" t="n"/>
      <c r="M267" s="10" t="n"/>
      <c r="N267" s="40">
        <f>IF(OR(K267="",L267=""),"",K267*L267*(1-M267))</f>
        <v/>
      </c>
      <c r="O267" s="10" t="n"/>
      <c r="P267" s="40">
        <f>IF(OR(N267="",O267=""),"",N267*O267)</f>
        <v/>
      </c>
      <c r="Q267" s="40">
        <f>IF(OR(N267="",P267=""),"",N267+P267)</f>
        <v/>
      </c>
      <c r="R267" s="2" t="n"/>
      <c r="S267" s="10" t="n"/>
      <c r="T267" s="40">
        <f>IF(OR(Q267="",S267=""),"",Q267*S267)</f>
        <v/>
      </c>
      <c r="U267" s="17">
        <f>IF(D267="","",D267-TODAY())</f>
        <v/>
      </c>
      <c r="V267" s="15">
        <f>IF(R267="","",IF(R267="Aceptado","Ganado",IF(R267="Rechazado","Perdido",IF(D267&lt;TODAY(),"Vencido","Pendiente"))))</f>
        <v/>
      </c>
      <c r="W267" s="7" t="n"/>
    </row>
    <row r="268">
      <c r="A268" s="2" t="n"/>
      <c r="B268" s="2" t="n"/>
      <c r="C268" s="35" t="n"/>
      <c r="D268" s="36">
        <f>IF(C268="","",C268+30)</f>
        <v/>
      </c>
      <c r="E268" s="2" t="n"/>
      <c r="F268" s="5">
        <f>IF(E268="","",IFERROR(VLOOKUP(E268,'Clientes'!$A$2:$E$1000,2,FALSE),"Cliente no encontrado"))</f>
        <v/>
      </c>
      <c r="G268" s="6">
        <f>IF(E268="","",IFERROR(VLOOKUP(E268,'Clientes'!$A$2:$E$1000,3,FALSE),""))</f>
        <v/>
      </c>
      <c r="H268" s="5">
        <f>IF(E268="","",IFERROR(VLOOKUP(E268,'Clientes'!$A$2:$E$1000,4,FALSE),""))</f>
        <v/>
      </c>
      <c r="I268" s="2" t="n"/>
      <c r="J268" s="7" t="n"/>
      <c r="K268" s="8" t="n"/>
      <c r="L268" s="37" t="n"/>
      <c r="M268" s="10" t="n"/>
      <c r="N268" s="38">
        <f>IF(OR(K268="",L268=""),"",K268*L268*(1-M268))</f>
        <v/>
      </c>
      <c r="O268" s="10" t="n"/>
      <c r="P268" s="38">
        <f>IF(OR(N268="",O268=""),"",N268*O268)</f>
        <v/>
      </c>
      <c r="Q268" s="38">
        <f>IF(OR(N268="",P268=""),"",N268+P268)</f>
        <v/>
      </c>
      <c r="R268" s="2" t="n"/>
      <c r="S268" s="10" t="n"/>
      <c r="T268" s="38">
        <f>IF(OR(Q268="",S268=""),"",Q268*S268)</f>
        <v/>
      </c>
      <c r="U268" s="12">
        <f>IF(D268="","",D268-TODAY())</f>
        <v/>
      </c>
      <c r="V268" s="6">
        <f>IF(R268="","",IF(R268="Aceptado","Ganado",IF(R268="Rechazado","Perdido",IF(D268&lt;TODAY(),"Vencido","Pendiente"))))</f>
        <v/>
      </c>
      <c r="W268" s="7" t="n"/>
    </row>
    <row r="269">
      <c r="A269" s="2" t="n"/>
      <c r="B269" s="2" t="n"/>
      <c r="C269" s="35" t="n"/>
      <c r="D269" s="39">
        <f>IF(C269="","",C269+30)</f>
        <v/>
      </c>
      <c r="E269" s="2" t="n"/>
      <c r="F269" s="14">
        <f>IF(E269="","",IFERROR(VLOOKUP(E269,'Clientes'!$A$2:$E$1000,2,FALSE),"Cliente no encontrado"))</f>
        <v/>
      </c>
      <c r="G269" s="15">
        <f>IF(E269="","",IFERROR(VLOOKUP(E269,'Clientes'!$A$2:$E$1000,3,FALSE),""))</f>
        <v/>
      </c>
      <c r="H269" s="14">
        <f>IF(E269="","",IFERROR(VLOOKUP(E269,'Clientes'!$A$2:$E$1000,4,FALSE),""))</f>
        <v/>
      </c>
      <c r="I269" s="2" t="n"/>
      <c r="J269" s="7" t="n"/>
      <c r="K269" s="8" t="n"/>
      <c r="L269" s="37" t="n"/>
      <c r="M269" s="10" t="n"/>
      <c r="N269" s="40">
        <f>IF(OR(K269="",L269=""),"",K269*L269*(1-M269))</f>
        <v/>
      </c>
      <c r="O269" s="10" t="n"/>
      <c r="P269" s="40">
        <f>IF(OR(N269="",O269=""),"",N269*O269)</f>
        <v/>
      </c>
      <c r="Q269" s="40">
        <f>IF(OR(N269="",P269=""),"",N269+P269)</f>
        <v/>
      </c>
      <c r="R269" s="2" t="n"/>
      <c r="S269" s="10" t="n"/>
      <c r="T269" s="40">
        <f>IF(OR(Q269="",S269=""),"",Q269*S269)</f>
        <v/>
      </c>
      <c r="U269" s="17">
        <f>IF(D269="","",D269-TODAY())</f>
        <v/>
      </c>
      <c r="V269" s="15">
        <f>IF(R269="","",IF(R269="Aceptado","Ganado",IF(R269="Rechazado","Perdido",IF(D269&lt;TODAY(),"Vencido","Pendiente"))))</f>
        <v/>
      </c>
      <c r="W269" s="7" t="n"/>
    </row>
    <row r="270">
      <c r="A270" s="2" t="n"/>
      <c r="B270" s="2" t="n"/>
      <c r="C270" s="35" t="n"/>
      <c r="D270" s="36">
        <f>IF(C270="","",C270+30)</f>
        <v/>
      </c>
      <c r="E270" s="2" t="n"/>
      <c r="F270" s="5">
        <f>IF(E270="","",IFERROR(VLOOKUP(E270,'Clientes'!$A$2:$E$1000,2,FALSE),"Cliente no encontrado"))</f>
        <v/>
      </c>
      <c r="G270" s="6">
        <f>IF(E270="","",IFERROR(VLOOKUP(E270,'Clientes'!$A$2:$E$1000,3,FALSE),""))</f>
        <v/>
      </c>
      <c r="H270" s="5">
        <f>IF(E270="","",IFERROR(VLOOKUP(E270,'Clientes'!$A$2:$E$1000,4,FALSE),""))</f>
        <v/>
      </c>
      <c r="I270" s="2" t="n"/>
      <c r="J270" s="7" t="n"/>
      <c r="K270" s="8" t="n"/>
      <c r="L270" s="37" t="n"/>
      <c r="M270" s="10" t="n"/>
      <c r="N270" s="38">
        <f>IF(OR(K270="",L270=""),"",K270*L270*(1-M270))</f>
        <v/>
      </c>
      <c r="O270" s="10" t="n"/>
      <c r="P270" s="38">
        <f>IF(OR(N270="",O270=""),"",N270*O270)</f>
        <v/>
      </c>
      <c r="Q270" s="38">
        <f>IF(OR(N270="",P270=""),"",N270+P270)</f>
        <v/>
      </c>
      <c r="R270" s="2" t="n"/>
      <c r="S270" s="10" t="n"/>
      <c r="T270" s="38">
        <f>IF(OR(Q270="",S270=""),"",Q270*S270)</f>
        <v/>
      </c>
      <c r="U270" s="12">
        <f>IF(D270="","",D270-TODAY())</f>
        <v/>
      </c>
      <c r="V270" s="6">
        <f>IF(R270="","",IF(R270="Aceptado","Ganado",IF(R270="Rechazado","Perdido",IF(D270&lt;TODAY(),"Vencido","Pendiente"))))</f>
        <v/>
      </c>
      <c r="W270" s="7" t="n"/>
    </row>
    <row r="271">
      <c r="A271" s="2" t="n"/>
      <c r="B271" s="2" t="n"/>
      <c r="C271" s="35" t="n"/>
      <c r="D271" s="39">
        <f>IF(C271="","",C271+30)</f>
        <v/>
      </c>
      <c r="E271" s="2" t="n"/>
      <c r="F271" s="14">
        <f>IF(E271="","",IFERROR(VLOOKUP(E271,'Clientes'!$A$2:$E$1000,2,FALSE),"Cliente no encontrado"))</f>
        <v/>
      </c>
      <c r="G271" s="15">
        <f>IF(E271="","",IFERROR(VLOOKUP(E271,'Clientes'!$A$2:$E$1000,3,FALSE),""))</f>
        <v/>
      </c>
      <c r="H271" s="14">
        <f>IF(E271="","",IFERROR(VLOOKUP(E271,'Clientes'!$A$2:$E$1000,4,FALSE),""))</f>
        <v/>
      </c>
      <c r="I271" s="2" t="n"/>
      <c r="J271" s="7" t="n"/>
      <c r="K271" s="8" t="n"/>
      <c r="L271" s="37" t="n"/>
      <c r="M271" s="10" t="n"/>
      <c r="N271" s="40">
        <f>IF(OR(K271="",L271=""),"",K271*L271*(1-M271))</f>
        <v/>
      </c>
      <c r="O271" s="10" t="n"/>
      <c r="P271" s="40">
        <f>IF(OR(N271="",O271=""),"",N271*O271)</f>
        <v/>
      </c>
      <c r="Q271" s="40">
        <f>IF(OR(N271="",P271=""),"",N271+P271)</f>
        <v/>
      </c>
      <c r="R271" s="2" t="n"/>
      <c r="S271" s="10" t="n"/>
      <c r="T271" s="40">
        <f>IF(OR(Q271="",S271=""),"",Q271*S271)</f>
        <v/>
      </c>
      <c r="U271" s="17">
        <f>IF(D271="","",D271-TODAY())</f>
        <v/>
      </c>
      <c r="V271" s="15">
        <f>IF(R271="","",IF(R271="Aceptado","Ganado",IF(R271="Rechazado","Perdido",IF(D271&lt;TODAY(),"Vencido","Pendiente"))))</f>
        <v/>
      </c>
      <c r="W271" s="7" t="n"/>
    </row>
    <row r="272">
      <c r="A272" s="2" t="n"/>
      <c r="B272" s="2" t="n"/>
      <c r="C272" s="35" t="n"/>
      <c r="D272" s="36">
        <f>IF(C272="","",C272+30)</f>
        <v/>
      </c>
      <c r="E272" s="2" t="n"/>
      <c r="F272" s="5">
        <f>IF(E272="","",IFERROR(VLOOKUP(E272,'Clientes'!$A$2:$E$1000,2,FALSE),"Cliente no encontrado"))</f>
        <v/>
      </c>
      <c r="G272" s="6">
        <f>IF(E272="","",IFERROR(VLOOKUP(E272,'Clientes'!$A$2:$E$1000,3,FALSE),""))</f>
        <v/>
      </c>
      <c r="H272" s="5">
        <f>IF(E272="","",IFERROR(VLOOKUP(E272,'Clientes'!$A$2:$E$1000,4,FALSE),""))</f>
        <v/>
      </c>
      <c r="I272" s="2" t="n"/>
      <c r="J272" s="7" t="n"/>
      <c r="K272" s="8" t="n"/>
      <c r="L272" s="37" t="n"/>
      <c r="M272" s="10" t="n"/>
      <c r="N272" s="38">
        <f>IF(OR(K272="",L272=""),"",K272*L272*(1-M272))</f>
        <v/>
      </c>
      <c r="O272" s="10" t="n"/>
      <c r="P272" s="38">
        <f>IF(OR(N272="",O272=""),"",N272*O272)</f>
        <v/>
      </c>
      <c r="Q272" s="38">
        <f>IF(OR(N272="",P272=""),"",N272+P272)</f>
        <v/>
      </c>
      <c r="R272" s="2" t="n"/>
      <c r="S272" s="10" t="n"/>
      <c r="T272" s="38">
        <f>IF(OR(Q272="",S272=""),"",Q272*S272)</f>
        <v/>
      </c>
      <c r="U272" s="12">
        <f>IF(D272="","",D272-TODAY())</f>
        <v/>
      </c>
      <c r="V272" s="6">
        <f>IF(R272="","",IF(R272="Aceptado","Ganado",IF(R272="Rechazado","Perdido",IF(D272&lt;TODAY(),"Vencido","Pendiente"))))</f>
        <v/>
      </c>
      <c r="W272" s="7" t="n"/>
    </row>
    <row r="273">
      <c r="A273" s="2" t="n"/>
      <c r="B273" s="2" t="n"/>
      <c r="C273" s="35" t="n"/>
      <c r="D273" s="39">
        <f>IF(C273="","",C273+30)</f>
        <v/>
      </c>
      <c r="E273" s="2" t="n"/>
      <c r="F273" s="14">
        <f>IF(E273="","",IFERROR(VLOOKUP(E273,'Clientes'!$A$2:$E$1000,2,FALSE),"Cliente no encontrado"))</f>
        <v/>
      </c>
      <c r="G273" s="15">
        <f>IF(E273="","",IFERROR(VLOOKUP(E273,'Clientes'!$A$2:$E$1000,3,FALSE),""))</f>
        <v/>
      </c>
      <c r="H273" s="14">
        <f>IF(E273="","",IFERROR(VLOOKUP(E273,'Clientes'!$A$2:$E$1000,4,FALSE),""))</f>
        <v/>
      </c>
      <c r="I273" s="2" t="n"/>
      <c r="J273" s="7" t="n"/>
      <c r="K273" s="8" t="n"/>
      <c r="L273" s="37" t="n"/>
      <c r="M273" s="10" t="n"/>
      <c r="N273" s="40">
        <f>IF(OR(K273="",L273=""),"",K273*L273*(1-M273))</f>
        <v/>
      </c>
      <c r="O273" s="10" t="n"/>
      <c r="P273" s="40">
        <f>IF(OR(N273="",O273=""),"",N273*O273)</f>
        <v/>
      </c>
      <c r="Q273" s="40">
        <f>IF(OR(N273="",P273=""),"",N273+P273)</f>
        <v/>
      </c>
      <c r="R273" s="2" t="n"/>
      <c r="S273" s="10" t="n"/>
      <c r="T273" s="40">
        <f>IF(OR(Q273="",S273=""),"",Q273*S273)</f>
        <v/>
      </c>
      <c r="U273" s="17">
        <f>IF(D273="","",D273-TODAY())</f>
        <v/>
      </c>
      <c r="V273" s="15">
        <f>IF(R273="","",IF(R273="Aceptado","Ganado",IF(R273="Rechazado","Perdido",IF(D273&lt;TODAY(),"Vencido","Pendiente"))))</f>
        <v/>
      </c>
      <c r="W273" s="7" t="n"/>
    </row>
    <row r="274">
      <c r="A274" s="2" t="n"/>
      <c r="B274" s="2" t="n"/>
      <c r="C274" s="35" t="n"/>
      <c r="D274" s="36">
        <f>IF(C274="","",C274+30)</f>
        <v/>
      </c>
      <c r="E274" s="2" t="n"/>
      <c r="F274" s="5">
        <f>IF(E274="","",IFERROR(VLOOKUP(E274,'Clientes'!$A$2:$E$1000,2,FALSE),"Cliente no encontrado"))</f>
        <v/>
      </c>
      <c r="G274" s="6">
        <f>IF(E274="","",IFERROR(VLOOKUP(E274,'Clientes'!$A$2:$E$1000,3,FALSE),""))</f>
        <v/>
      </c>
      <c r="H274" s="5">
        <f>IF(E274="","",IFERROR(VLOOKUP(E274,'Clientes'!$A$2:$E$1000,4,FALSE),""))</f>
        <v/>
      </c>
      <c r="I274" s="2" t="n"/>
      <c r="J274" s="7" t="n"/>
      <c r="K274" s="8" t="n"/>
      <c r="L274" s="37" t="n"/>
      <c r="M274" s="10" t="n"/>
      <c r="N274" s="38">
        <f>IF(OR(K274="",L274=""),"",K274*L274*(1-M274))</f>
        <v/>
      </c>
      <c r="O274" s="10" t="n"/>
      <c r="P274" s="38">
        <f>IF(OR(N274="",O274=""),"",N274*O274)</f>
        <v/>
      </c>
      <c r="Q274" s="38">
        <f>IF(OR(N274="",P274=""),"",N274+P274)</f>
        <v/>
      </c>
      <c r="R274" s="2" t="n"/>
      <c r="S274" s="10" t="n"/>
      <c r="T274" s="38">
        <f>IF(OR(Q274="",S274=""),"",Q274*S274)</f>
        <v/>
      </c>
      <c r="U274" s="12">
        <f>IF(D274="","",D274-TODAY())</f>
        <v/>
      </c>
      <c r="V274" s="6">
        <f>IF(R274="","",IF(R274="Aceptado","Ganado",IF(R274="Rechazado","Perdido",IF(D274&lt;TODAY(),"Vencido","Pendiente"))))</f>
        <v/>
      </c>
      <c r="W274" s="7" t="n"/>
    </row>
    <row r="275">
      <c r="A275" s="2" t="n"/>
      <c r="B275" s="2" t="n"/>
      <c r="C275" s="35" t="n"/>
      <c r="D275" s="39">
        <f>IF(C275="","",C275+30)</f>
        <v/>
      </c>
      <c r="E275" s="2" t="n"/>
      <c r="F275" s="14">
        <f>IF(E275="","",IFERROR(VLOOKUP(E275,'Clientes'!$A$2:$E$1000,2,FALSE),"Cliente no encontrado"))</f>
        <v/>
      </c>
      <c r="G275" s="15">
        <f>IF(E275="","",IFERROR(VLOOKUP(E275,'Clientes'!$A$2:$E$1000,3,FALSE),""))</f>
        <v/>
      </c>
      <c r="H275" s="14">
        <f>IF(E275="","",IFERROR(VLOOKUP(E275,'Clientes'!$A$2:$E$1000,4,FALSE),""))</f>
        <v/>
      </c>
      <c r="I275" s="2" t="n"/>
      <c r="J275" s="7" t="n"/>
      <c r="K275" s="8" t="n"/>
      <c r="L275" s="37" t="n"/>
      <c r="M275" s="10" t="n"/>
      <c r="N275" s="40">
        <f>IF(OR(K275="",L275=""),"",K275*L275*(1-M275))</f>
        <v/>
      </c>
      <c r="O275" s="10" t="n"/>
      <c r="P275" s="40">
        <f>IF(OR(N275="",O275=""),"",N275*O275)</f>
        <v/>
      </c>
      <c r="Q275" s="40">
        <f>IF(OR(N275="",P275=""),"",N275+P275)</f>
        <v/>
      </c>
      <c r="R275" s="2" t="n"/>
      <c r="S275" s="10" t="n"/>
      <c r="T275" s="40">
        <f>IF(OR(Q275="",S275=""),"",Q275*S275)</f>
        <v/>
      </c>
      <c r="U275" s="17">
        <f>IF(D275="","",D275-TODAY())</f>
        <v/>
      </c>
      <c r="V275" s="15">
        <f>IF(R275="","",IF(R275="Aceptado","Ganado",IF(R275="Rechazado","Perdido",IF(D275&lt;TODAY(),"Vencido","Pendiente"))))</f>
        <v/>
      </c>
      <c r="W275" s="7" t="n"/>
    </row>
    <row r="276">
      <c r="A276" s="2" t="n"/>
      <c r="B276" s="2" t="n"/>
      <c r="C276" s="35" t="n"/>
      <c r="D276" s="36">
        <f>IF(C276="","",C276+30)</f>
        <v/>
      </c>
      <c r="E276" s="2" t="n"/>
      <c r="F276" s="5">
        <f>IF(E276="","",IFERROR(VLOOKUP(E276,'Clientes'!$A$2:$E$1000,2,FALSE),"Cliente no encontrado"))</f>
        <v/>
      </c>
      <c r="G276" s="6">
        <f>IF(E276="","",IFERROR(VLOOKUP(E276,'Clientes'!$A$2:$E$1000,3,FALSE),""))</f>
        <v/>
      </c>
      <c r="H276" s="5">
        <f>IF(E276="","",IFERROR(VLOOKUP(E276,'Clientes'!$A$2:$E$1000,4,FALSE),""))</f>
        <v/>
      </c>
      <c r="I276" s="2" t="n"/>
      <c r="J276" s="7" t="n"/>
      <c r="K276" s="8" t="n"/>
      <c r="L276" s="37" t="n"/>
      <c r="M276" s="10" t="n"/>
      <c r="N276" s="38">
        <f>IF(OR(K276="",L276=""),"",K276*L276*(1-M276))</f>
        <v/>
      </c>
      <c r="O276" s="10" t="n"/>
      <c r="P276" s="38">
        <f>IF(OR(N276="",O276=""),"",N276*O276)</f>
        <v/>
      </c>
      <c r="Q276" s="38">
        <f>IF(OR(N276="",P276=""),"",N276+P276)</f>
        <v/>
      </c>
      <c r="R276" s="2" t="n"/>
      <c r="S276" s="10" t="n"/>
      <c r="T276" s="38">
        <f>IF(OR(Q276="",S276=""),"",Q276*S276)</f>
        <v/>
      </c>
      <c r="U276" s="12">
        <f>IF(D276="","",D276-TODAY())</f>
        <v/>
      </c>
      <c r="V276" s="6">
        <f>IF(R276="","",IF(R276="Aceptado","Ganado",IF(R276="Rechazado","Perdido",IF(D276&lt;TODAY(),"Vencido","Pendiente"))))</f>
        <v/>
      </c>
      <c r="W276" s="7" t="n"/>
    </row>
    <row r="277">
      <c r="A277" s="2" t="n"/>
      <c r="B277" s="2" t="n"/>
      <c r="C277" s="35" t="n"/>
      <c r="D277" s="39">
        <f>IF(C277="","",C277+30)</f>
        <v/>
      </c>
      <c r="E277" s="2" t="n"/>
      <c r="F277" s="14">
        <f>IF(E277="","",IFERROR(VLOOKUP(E277,'Clientes'!$A$2:$E$1000,2,FALSE),"Cliente no encontrado"))</f>
        <v/>
      </c>
      <c r="G277" s="15">
        <f>IF(E277="","",IFERROR(VLOOKUP(E277,'Clientes'!$A$2:$E$1000,3,FALSE),""))</f>
        <v/>
      </c>
      <c r="H277" s="14">
        <f>IF(E277="","",IFERROR(VLOOKUP(E277,'Clientes'!$A$2:$E$1000,4,FALSE),""))</f>
        <v/>
      </c>
      <c r="I277" s="2" t="n"/>
      <c r="J277" s="7" t="n"/>
      <c r="K277" s="8" t="n"/>
      <c r="L277" s="37" t="n"/>
      <c r="M277" s="10" t="n"/>
      <c r="N277" s="40">
        <f>IF(OR(K277="",L277=""),"",K277*L277*(1-M277))</f>
        <v/>
      </c>
      <c r="O277" s="10" t="n"/>
      <c r="P277" s="40">
        <f>IF(OR(N277="",O277=""),"",N277*O277)</f>
        <v/>
      </c>
      <c r="Q277" s="40">
        <f>IF(OR(N277="",P277=""),"",N277+P277)</f>
        <v/>
      </c>
      <c r="R277" s="2" t="n"/>
      <c r="S277" s="10" t="n"/>
      <c r="T277" s="40">
        <f>IF(OR(Q277="",S277=""),"",Q277*S277)</f>
        <v/>
      </c>
      <c r="U277" s="17">
        <f>IF(D277="","",D277-TODAY())</f>
        <v/>
      </c>
      <c r="V277" s="15">
        <f>IF(R277="","",IF(R277="Aceptado","Ganado",IF(R277="Rechazado","Perdido",IF(D277&lt;TODAY(),"Vencido","Pendiente"))))</f>
        <v/>
      </c>
      <c r="W277" s="7" t="n"/>
    </row>
    <row r="278">
      <c r="A278" s="2" t="n"/>
      <c r="B278" s="2" t="n"/>
      <c r="C278" s="35" t="n"/>
      <c r="D278" s="36">
        <f>IF(C278="","",C278+30)</f>
        <v/>
      </c>
      <c r="E278" s="2" t="n"/>
      <c r="F278" s="5">
        <f>IF(E278="","",IFERROR(VLOOKUP(E278,'Clientes'!$A$2:$E$1000,2,FALSE),"Cliente no encontrado"))</f>
        <v/>
      </c>
      <c r="G278" s="6">
        <f>IF(E278="","",IFERROR(VLOOKUP(E278,'Clientes'!$A$2:$E$1000,3,FALSE),""))</f>
        <v/>
      </c>
      <c r="H278" s="5">
        <f>IF(E278="","",IFERROR(VLOOKUP(E278,'Clientes'!$A$2:$E$1000,4,FALSE),""))</f>
        <v/>
      </c>
      <c r="I278" s="2" t="n"/>
      <c r="J278" s="7" t="n"/>
      <c r="K278" s="8" t="n"/>
      <c r="L278" s="37" t="n"/>
      <c r="M278" s="10" t="n"/>
      <c r="N278" s="38">
        <f>IF(OR(K278="",L278=""),"",K278*L278*(1-M278))</f>
        <v/>
      </c>
      <c r="O278" s="10" t="n"/>
      <c r="P278" s="38">
        <f>IF(OR(N278="",O278=""),"",N278*O278)</f>
        <v/>
      </c>
      <c r="Q278" s="38">
        <f>IF(OR(N278="",P278=""),"",N278+P278)</f>
        <v/>
      </c>
      <c r="R278" s="2" t="n"/>
      <c r="S278" s="10" t="n"/>
      <c r="T278" s="38">
        <f>IF(OR(Q278="",S278=""),"",Q278*S278)</f>
        <v/>
      </c>
      <c r="U278" s="12">
        <f>IF(D278="","",D278-TODAY())</f>
        <v/>
      </c>
      <c r="V278" s="6">
        <f>IF(R278="","",IF(R278="Aceptado","Ganado",IF(R278="Rechazado","Perdido",IF(D278&lt;TODAY(),"Vencido","Pendiente"))))</f>
        <v/>
      </c>
      <c r="W278" s="7" t="n"/>
    </row>
    <row r="279">
      <c r="A279" s="2" t="n"/>
      <c r="B279" s="2" t="n"/>
      <c r="C279" s="35" t="n"/>
      <c r="D279" s="39">
        <f>IF(C279="","",C279+30)</f>
        <v/>
      </c>
      <c r="E279" s="2" t="n"/>
      <c r="F279" s="14">
        <f>IF(E279="","",IFERROR(VLOOKUP(E279,'Clientes'!$A$2:$E$1000,2,FALSE),"Cliente no encontrado"))</f>
        <v/>
      </c>
      <c r="G279" s="15">
        <f>IF(E279="","",IFERROR(VLOOKUP(E279,'Clientes'!$A$2:$E$1000,3,FALSE),""))</f>
        <v/>
      </c>
      <c r="H279" s="14">
        <f>IF(E279="","",IFERROR(VLOOKUP(E279,'Clientes'!$A$2:$E$1000,4,FALSE),""))</f>
        <v/>
      </c>
      <c r="I279" s="2" t="n"/>
      <c r="J279" s="7" t="n"/>
      <c r="K279" s="8" t="n"/>
      <c r="L279" s="37" t="n"/>
      <c r="M279" s="10" t="n"/>
      <c r="N279" s="40">
        <f>IF(OR(K279="",L279=""),"",K279*L279*(1-M279))</f>
        <v/>
      </c>
      <c r="O279" s="10" t="n"/>
      <c r="P279" s="40">
        <f>IF(OR(N279="",O279=""),"",N279*O279)</f>
        <v/>
      </c>
      <c r="Q279" s="40">
        <f>IF(OR(N279="",P279=""),"",N279+P279)</f>
        <v/>
      </c>
      <c r="R279" s="2" t="n"/>
      <c r="S279" s="10" t="n"/>
      <c r="T279" s="40">
        <f>IF(OR(Q279="",S279=""),"",Q279*S279)</f>
        <v/>
      </c>
      <c r="U279" s="17">
        <f>IF(D279="","",D279-TODAY())</f>
        <v/>
      </c>
      <c r="V279" s="15">
        <f>IF(R279="","",IF(R279="Aceptado","Ganado",IF(R279="Rechazado","Perdido",IF(D279&lt;TODAY(),"Vencido","Pendiente"))))</f>
        <v/>
      </c>
      <c r="W279" s="7" t="n"/>
    </row>
    <row r="280">
      <c r="A280" s="2" t="n"/>
      <c r="B280" s="2" t="n"/>
      <c r="C280" s="35" t="n"/>
      <c r="D280" s="36">
        <f>IF(C280="","",C280+30)</f>
        <v/>
      </c>
      <c r="E280" s="2" t="n"/>
      <c r="F280" s="5">
        <f>IF(E280="","",IFERROR(VLOOKUP(E280,'Clientes'!$A$2:$E$1000,2,FALSE),"Cliente no encontrado"))</f>
        <v/>
      </c>
      <c r="G280" s="6">
        <f>IF(E280="","",IFERROR(VLOOKUP(E280,'Clientes'!$A$2:$E$1000,3,FALSE),""))</f>
        <v/>
      </c>
      <c r="H280" s="5">
        <f>IF(E280="","",IFERROR(VLOOKUP(E280,'Clientes'!$A$2:$E$1000,4,FALSE),""))</f>
        <v/>
      </c>
      <c r="I280" s="2" t="n"/>
      <c r="J280" s="7" t="n"/>
      <c r="K280" s="8" t="n"/>
      <c r="L280" s="37" t="n"/>
      <c r="M280" s="10" t="n"/>
      <c r="N280" s="38">
        <f>IF(OR(K280="",L280=""),"",K280*L280*(1-M280))</f>
        <v/>
      </c>
      <c r="O280" s="10" t="n"/>
      <c r="P280" s="38">
        <f>IF(OR(N280="",O280=""),"",N280*O280)</f>
        <v/>
      </c>
      <c r="Q280" s="38">
        <f>IF(OR(N280="",P280=""),"",N280+P280)</f>
        <v/>
      </c>
      <c r="R280" s="2" t="n"/>
      <c r="S280" s="10" t="n"/>
      <c r="T280" s="38">
        <f>IF(OR(Q280="",S280=""),"",Q280*S280)</f>
        <v/>
      </c>
      <c r="U280" s="12">
        <f>IF(D280="","",D280-TODAY())</f>
        <v/>
      </c>
      <c r="V280" s="6">
        <f>IF(R280="","",IF(R280="Aceptado","Ganado",IF(R280="Rechazado","Perdido",IF(D280&lt;TODAY(),"Vencido","Pendiente"))))</f>
        <v/>
      </c>
      <c r="W280" s="7" t="n"/>
    </row>
    <row r="281">
      <c r="A281" s="2" t="n"/>
      <c r="B281" s="2" t="n"/>
      <c r="C281" s="35" t="n"/>
      <c r="D281" s="39">
        <f>IF(C281="","",C281+30)</f>
        <v/>
      </c>
      <c r="E281" s="2" t="n"/>
      <c r="F281" s="14">
        <f>IF(E281="","",IFERROR(VLOOKUP(E281,'Clientes'!$A$2:$E$1000,2,FALSE),"Cliente no encontrado"))</f>
        <v/>
      </c>
      <c r="G281" s="15">
        <f>IF(E281="","",IFERROR(VLOOKUP(E281,'Clientes'!$A$2:$E$1000,3,FALSE),""))</f>
        <v/>
      </c>
      <c r="H281" s="14">
        <f>IF(E281="","",IFERROR(VLOOKUP(E281,'Clientes'!$A$2:$E$1000,4,FALSE),""))</f>
        <v/>
      </c>
      <c r="I281" s="2" t="n"/>
      <c r="J281" s="7" t="n"/>
      <c r="K281" s="8" t="n"/>
      <c r="L281" s="37" t="n"/>
      <c r="M281" s="10" t="n"/>
      <c r="N281" s="40">
        <f>IF(OR(K281="",L281=""),"",K281*L281*(1-M281))</f>
        <v/>
      </c>
      <c r="O281" s="10" t="n"/>
      <c r="P281" s="40">
        <f>IF(OR(N281="",O281=""),"",N281*O281)</f>
        <v/>
      </c>
      <c r="Q281" s="40">
        <f>IF(OR(N281="",P281=""),"",N281+P281)</f>
        <v/>
      </c>
      <c r="R281" s="2" t="n"/>
      <c r="S281" s="10" t="n"/>
      <c r="T281" s="40">
        <f>IF(OR(Q281="",S281=""),"",Q281*S281)</f>
        <v/>
      </c>
      <c r="U281" s="17">
        <f>IF(D281="","",D281-TODAY())</f>
        <v/>
      </c>
      <c r="V281" s="15">
        <f>IF(R281="","",IF(R281="Aceptado","Ganado",IF(R281="Rechazado","Perdido",IF(D281&lt;TODAY(),"Vencido","Pendiente"))))</f>
        <v/>
      </c>
      <c r="W281" s="7" t="n"/>
    </row>
    <row r="282">
      <c r="A282" s="2" t="n"/>
      <c r="B282" s="2" t="n"/>
      <c r="C282" s="35" t="n"/>
      <c r="D282" s="36">
        <f>IF(C282="","",C282+30)</f>
        <v/>
      </c>
      <c r="E282" s="2" t="n"/>
      <c r="F282" s="5">
        <f>IF(E282="","",IFERROR(VLOOKUP(E282,'Clientes'!$A$2:$E$1000,2,FALSE),"Cliente no encontrado"))</f>
        <v/>
      </c>
      <c r="G282" s="6">
        <f>IF(E282="","",IFERROR(VLOOKUP(E282,'Clientes'!$A$2:$E$1000,3,FALSE),""))</f>
        <v/>
      </c>
      <c r="H282" s="5">
        <f>IF(E282="","",IFERROR(VLOOKUP(E282,'Clientes'!$A$2:$E$1000,4,FALSE),""))</f>
        <v/>
      </c>
      <c r="I282" s="2" t="n"/>
      <c r="J282" s="7" t="n"/>
      <c r="K282" s="8" t="n"/>
      <c r="L282" s="37" t="n"/>
      <c r="M282" s="10" t="n"/>
      <c r="N282" s="38">
        <f>IF(OR(K282="",L282=""),"",K282*L282*(1-M282))</f>
        <v/>
      </c>
      <c r="O282" s="10" t="n"/>
      <c r="P282" s="38">
        <f>IF(OR(N282="",O282=""),"",N282*O282)</f>
        <v/>
      </c>
      <c r="Q282" s="38">
        <f>IF(OR(N282="",P282=""),"",N282+P282)</f>
        <v/>
      </c>
      <c r="R282" s="2" t="n"/>
      <c r="S282" s="10" t="n"/>
      <c r="T282" s="38">
        <f>IF(OR(Q282="",S282=""),"",Q282*S282)</f>
        <v/>
      </c>
      <c r="U282" s="12">
        <f>IF(D282="","",D282-TODAY())</f>
        <v/>
      </c>
      <c r="V282" s="6">
        <f>IF(R282="","",IF(R282="Aceptado","Ganado",IF(R282="Rechazado","Perdido",IF(D282&lt;TODAY(),"Vencido","Pendiente"))))</f>
        <v/>
      </c>
      <c r="W282" s="7" t="n"/>
    </row>
    <row r="283">
      <c r="A283" s="2" t="n"/>
      <c r="B283" s="2" t="n"/>
      <c r="C283" s="35" t="n"/>
      <c r="D283" s="39">
        <f>IF(C283="","",C283+30)</f>
        <v/>
      </c>
      <c r="E283" s="2" t="n"/>
      <c r="F283" s="14">
        <f>IF(E283="","",IFERROR(VLOOKUP(E283,'Clientes'!$A$2:$E$1000,2,FALSE),"Cliente no encontrado"))</f>
        <v/>
      </c>
      <c r="G283" s="15">
        <f>IF(E283="","",IFERROR(VLOOKUP(E283,'Clientes'!$A$2:$E$1000,3,FALSE),""))</f>
        <v/>
      </c>
      <c r="H283" s="14">
        <f>IF(E283="","",IFERROR(VLOOKUP(E283,'Clientes'!$A$2:$E$1000,4,FALSE),""))</f>
        <v/>
      </c>
      <c r="I283" s="2" t="n"/>
      <c r="J283" s="7" t="n"/>
      <c r="K283" s="8" t="n"/>
      <c r="L283" s="37" t="n"/>
      <c r="M283" s="10" t="n"/>
      <c r="N283" s="40">
        <f>IF(OR(K283="",L283=""),"",K283*L283*(1-M283))</f>
        <v/>
      </c>
      <c r="O283" s="10" t="n"/>
      <c r="P283" s="40">
        <f>IF(OR(N283="",O283=""),"",N283*O283)</f>
        <v/>
      </c>
      <c r="Q283" s="40">
        <f>IF(OR(N283="",P283=""),"",N283+P283)</f>
        <v/>
      </c>
      <c r="R283" s="2" t="n"/>
      <c r="S283" s="10" t="n"/>
      <c r="T283" s="40">
        <f>IF(OR(Q283="",S283=""),"",Q283*S283)</f>
        <v/>
      </c>
      <c r="U283" s="17">
        <f>IF(D283="","",D283-TODAY())</f>
        <v/>
      </c>
      <c r="V283" s="15">
        <f>IF(R283="","",IF(R283="Aceptado","Ganado",IF(R283="Rechazado","Perdido",IF(D283&lt;TODAY(),"Vencido","Pendiente"))))</f>
        <v/>
      </c>
      <c r="W283" s="7" t="n"/>
    </row>
    <row r="284">
      <c r="A284" s="2" t="n"/>
      <c r="B284" s="2" t="n"/>
      <c r="C284" s="35" t="n"/>
      <c r="D284" s="36">
        <f>IF(C284="","",C284+30)</f>
        <v/>
      </c>
      <c r="E284" s="2" t="n"/>
      <c r="F284" s="5">
        <f>IF(E284="","",IFERROR(VLOOKUP(E284,'Clientes'!$A$2:$E$1000,2,FALSE),"Cliente no encontrado"))</f>
        <v/>
      </c>
      <c r="G284" s="6">
        <f>IF(E284="","",IFERROR(VLOOKUP(E284,'Clientes'!$A$2:$E$1000,3,FALSE),""))</f>
        <v/>
      </c>
      <c r="H284" s="5">
        <f>IF(E284="","",IFERROR(VLOOKUP(E284,'Clientes'!$A$2:$E$1000,4,FALSE),""))</f>
        <v/>
      </c>
      <c r="I284" s="2" t="n"/>
      <c r="J284" s="7" t="n"/>
      <c r="K284" s="8" t="n"/>
      <c r="L284" s="37" t="n"/>
      <c r="M284" s="10" t="n"/>
      <c r="N284" s="38">
        <f>IF(OR(K284="",L284=""),"",K284*L284*(1-M284))</f>
        <v/>
      </c>
      <c r="O284" s="10" t="n"/>
      <c r="P284" s="38">
        <f>IF(OR(N284="",O284=""),"",N284*O284)</f>
        <v/>
      </c>
      <c r="Q284" s="38">
        <f>IF(OR(N284="",P284=""),"",N284+P284)</f>
        <v/>
      </c>
      <c r="R284" s="2" t="n"/>
      <c r="S284" s="10" t="n"/>
      <c r="T284" s="38">
        <f>IF(OR(Q284="",S284=""),"",Q284*S284)</f>
        <v/>
      </c>
      <c r="U284" s="12">
        <f>IF(D284="","",D284-TODAY())</f>
        <v/>
      </c>
      <c r="V284" s="6">
        <f>IF(R284="","",IF(R284="Aceptado","Ganado",IF(R284="Rechazado","Perdido",IF(D284&lt;TODAY(),"Vencido","Pendiente"))))</f>
        <v/>
      </c>
      <c r="W284" s="7" t="n"/>
    </row>
    <row r="285">
      <c r="A285" s="2" t="n"/>
      <c r="B285" s="2" t="n"/>
      <c r="C285" s="35" t="n"/>
      <c r="D285" s="39">
        <f>IF(C285="","",C285+30)</f>
        <v/>
      </c>
      <c r="E285" s="2" t="n"/>
      <c r="F285" s="14">
        <f>IF(E285="","",IFERROR(VLOOKUP(E285,'Clientes'!$A$2:$E$1000,2,FALSE),"Cliente no encontrado"))</f>
        <v/>
      </c>
      <c r="G285" s="15">
        <f>IF(E285="","",IFERROR(VLOOKUP(E285,'Clientes'!$A$2:$E$1000,3,FALSE),""))</f>
        <v/>
      </c>
      <c r="H285" s="14">
        <f>IF(E285="","",IFERROR(VLOOKUP(E285,'Clientes'!$A$2:$E$1000,4,FALSE),""))</f>
        <v/>
      </c>
      <c r="I285" s="2" t="n"/>
      <c r="J285" s="7" t="n"/>
      <c r="K285" s="8" t="n"/>
      <c r="L285" s="37" t="n"/>
      <c r="M285" s="10" t="n"/>
      <c r="N285" s="40">
        <f>IF(OR(K285="",L285=""),"",K285*L285*(1-M285))</f>
        <v/>
      </c>
      <c r="O285" s="10" t="n"/>
      <c r="P285" s="40">
        <f>IF(OR(N285="",O285=""),"",N285*O285)</f>
        <v/>
      </c>
      <c r="Q285" s="40">
        <f>IF(OR(N285="",P285=""),"",N285+P285)</f>
        <v/>
      </c>
      <c r="R285" s="2" t="n"/>
      <c r="S285" s="10" t="n"/>
      <c r="T285" s="40">
        <f>IF(OR(Q285="",S285=""),"",Q285*S285)</f>
        <v/>
      </c>
      <c r="U285" s="17">
        <f>IF(D285="","",D285-TODAY())</f>
        <v/>
      </c>
      <c r="V285" s="15">
        <f>IF(R285="","",IF(R285="Aceptado","Ganado",IF(R285="Rechazado","Perdido",IF(D285&lt;TODAY(),"Vencido","Pendiente"))))</f>
        <v/>
      </c>
      <c r="W285" s="7" t="n"/>
    </row>
    <row r="286">
      <c r="A286" s="2" t="n"/>
      <c r="B286" s="2" t="n"/>
      <c r="C286" s="35" t="n"/>
      <c r="D286" s="36">
        <f>IF(C286="","",C286+30)</f>
        <v/>
      </c>
      <c r="E286" s="2" t="n"/>
      <c r="F286" s="5">
        <f>IF(E286="","",IFERROR(VLOOKUP(E286,'Clientes'!$A$2:$E$1000,2,FALSE),"Cliente no encontrado"))</f>
        <v/>
      </c>
      <c r="G286" s="6">
        <f>IF(E286="","",IFERROR(VLOOKUP(E286,'Clientes'!$A$2:$E$1000,3,FALSE),""))</f>
        <v/>
      </c>
      <c r="H286" s="5">
        <f>IF(E286="","",IFERROR(VLOOKUP(E286,'Clientes'!$A$2:$E$1000,4,FALSE),""))</f>
        <v/>
      </c>
      <c r="I286" s="2" t="n"/>
      <c r="J286" s="7" t="n"/>
      <c r="K286" s="8" t="n"/>
      <c r="L286" s="37" t="n"/>
      <c r="M286" s="10" t="n"/>
      <c r="N286" s="38">
        <f>IF(OR(K286="",L286=""),"",K286*L286*(1-M286))</f>
        <v/>
      </c>
      <c r="O286" s="10" t="n"/>
      <c r="P286" s="38">
        <f>IF(OR(N286="",O286=""),"",N286*O286)</f>
        <v/>
      </c>
      <c r="Q286" s="38">
        <f>IF(OR(N286="",P286=""),"",N286+P286)</f>
        <v/>
      </c>
      <c r="R286" s="2" t="n"/>
      <c r="S286" s="10" t="n"/>
      <c r="T286" s="38">
        <f>IF(OR(Q286="",S286=""),"",Q286*S286)</f>
        <v/>
      </c>
      <c r="U286" s="12">
        <f>IF(D286="","",D286-TODAY())</f>
        <v/>
      </c>
      <c r="V286" s="6">
        <f>IF(R286="","",IF(R286="Aceptado","Ganado",IF(R286="Rechazado","Perdido",IF(D286&lt;TODAY(),"Vencido","Pendiente"))))</f>
        <v/>
      </c>
      <c r="W286" s="7" t="n"/>
    </row>
    <row r="287">
      <c r="A287" s="2" t="n"/>
      <c r="B287" s="2" t="n"/>
      <c r="C287" s="35" t="n"/>
      <c r="D287" s="39">
        <f>IF(C287="","",C287+30)</f>
        <v/>
      </c>
      <c r="E287" s="2" t="n"/>
      <c r="F287" s="14">
        <f>IF(E287="","",IFERROR(VLOOKUP(E287,'Clientes'!$A$2:$E$1000,2,FALSE),"Cliente no encontrado"))</f>
        <v/>
      </c>
      <c r="G287" s="15">
        <f>IF(E287="","",IFERROR(VLOOKUP(E287,'Clientes'!$A$2:$E$1000,3,FALSE),""))</f>
        <v/>
      </c>
      <c r="H287" s="14">
        <f>IF(E287="","",IFERROR(VLOOKUP(E287,'Clientes'!$A$2:$E$1000,4,FALSE),""))</f>
        <v/>
      </c>
      <c r="I287" s="2" t="n"/>
      <c r="J287" s="7" t="n"/>
      <c r="K287" s="8" t="n"/>
      <c r="L287" s="37" t="n"/>
      <c r="M287" s="10" t="n"/>
      <c r="N287" s="40">
        <f>IF(OR(K287="",L287=""),"",K287*L287*(1-M287))</f>
        <v/>
      </c>
      <c r="O287" s="10" t="n"/>
      <c r="P287" s="40">
        <f>IF(OR(N287="",O287=""),"",N287*O287)</f>
        <v/>
      </c>
      <c r="Q287" s="40">
        <f>IF(OR(N287="",P287=""),"",N287+P287)</f>
        <v/>
      </c>
      <c r="R287" s="2" t="n"/>
      <c r="S287" s="10" t="n"/>
      <c r="T287" s="40">
        <f>IF(OR(Q287="",S287=""),"",Q287*S287)</f>
        <v/>
      </c>
      <c r="U287" s="17">
        <f>IF(D287="","",D287-TODAY())</f>
        <v/>
      </c>
      <c r="V287" s="15">
        <f>IF(R287="","",IF(R287="Aceptado","Ganado",IF(R287="Rechazado","Perdido",IF(D287&lt;TODAY(),"Vencido","Pendiente"))))</f>
        <v/>
      </c>
      <c r="W287" s="7" t="n"/>
    </row>
    <row r="288">
      <c r="A288" s="2" t="n"/>
      <c r="B288" s="2" t="n"/>
      <c r="C288" s="35" t="n"/>
      <c r="D288" s="36">
        <f>IF(C288="","",C288+30)</f>
        <v/>
      </c>
      <c r="E288" s="2" t="n"/>
      <c r="F288" s="5">
        <f>IF(E288="","",IFERROR(VLOOKUP(E288,'Clientes'!$A$2:$E$1000,2,FALSE),"Cliente no encontrado"))</f>
        <v/>
      </c>
      <c r="G288" s="6">
        <f>IF(E288="","",IFERROR(VLOOKUP(E288,'Clientes'!$A$2:$E$1000,3,FALSE),""))</f>
        <v/>
      </c>
      <c r="H288" s="5">
        <f>IF(E288="","",IFERROR(VLOOKUP(E288,'Clientes'!$A$2:$E$1000,4,FALSE),""))</f>
        <v/>
      </c>
      <c r="I288" s="2" t="n"/>
      <c r="J288" s="7" t="n"/>
      <c r="K288" s="8" t="n"/>
      <c r="L288" s="37" t="n"/>
      <c r="M288" s="10" t="n"/>
      <c r="N288" s="38">
        <f>IF(OR(K288="",L288=""),"",K288*L288*(1-M288))</f>
        <v/>
      </c>
      <c r="O288" s="10" t="n"/>
      <c r="P288" s="38">
        <f>IF(OR(N288="",O288=""),"",N288*O288)</f>
        <v/>
      </c>
      <c r="Q288" s="38">
        <f>IF(OR(N288="",P288=""),"",N288+P288)</f>
        <v/>
      </c>
      <c r="R288" s="2" t="n"/>
      <c r="S288" s="10" t="n"/>
      <c r="T288" s="38">
        <f>IF(OR(Q288="",S288=""),"",Q288*S288)</f>
        <v/>
      </c>
      <c r="U288" s="12">
        <f>IF(D288="","",D288-TODAY())</f>
        <v/>
      </c>
      <c r="V288" s="6">
        <f>IF(R288="","",IF(R288="Aceptado","Ganado",IF(R288="Rechazado","Perdido",IF(D288&lt;TODAY(),"Vencido","Pendiente"))))</f>
        <v/>
      </c>
      <c r="W288" s="7" t="n"/>
    </row>
    <row r="289">
      <c r="A289" s="2" t="n"/>
      <c r="B289" s="2" t="n"/>
      <c r="C289" s="35" t="n"/>
      <c r="D289" s="39">
        <f>IF(C289="","",C289+30)</f>
        <v/>
      </c>
      <c r="E289" s="2" t="n"/>
      <c r="F289" s="14">
        <f>IF(E289="","",IFERROR(VLOOKUP(E289,'Clientes'!$A$2:$E$1000,2,FALSE),"Cliente no encontrado"))</f>
        <v/>
      </c>
      <c r="G289" s="15">
        <f>IF(E289="","",IFERROR(VLOOKUP(E289,'Clientes'!$A$2:$E$1000,3,FALSE),""))</f>
        <v/>
      </c>
      <c r="H289" s="14">
        <f>IF(E289="","",IFERROR(VLOOKUP(E289,'Clientes'!$A$2:$E$1000,4,FALSE),""))</f>
        <v/>
      </c>
      <c r="I289" s="2" t="n"/>
      <c r="J289" s="7" t="n"/>
      <c r="K289" s="8" t="n"/>
      <c r="L289" s="37" t="n"/>
      <c r="M289" s="10" t="n"/>
      <c r="N289" s="40">
        <f>IF(OR(K289="",L289=""),"",K289*L289*(1-M289))</f>
        <v/>
      </c>
      <c r="O289" s="10" t="n"/>
      <c r="P289" s="40">
        <f>IF(OR(N289="",O289=""),"",N289*O289)</f>
        <v/>
      </c>
      <c r="Q289" s="40">
        <f>IF(OR(N289="",P289=""),"",N289+P289)</f>
        <v/>
      </c>
      <c r="R289" s="2" t="n"/>
      <c r="S289" s="10" t="n"/>
      <c r="T289" s="40">
        <f>IF(OR(Q289="",S289=""),"",Q289*S289)</f>
        <v/>
      </c>
      <c r="U289" s="17">
        <f>IF(D289="","",D289-TODAY())</f>
        <v/>
      </c>
      <c r="V289" s="15">
        <f>IF(R289="","",IF(R289="Aceptado","Ganado",IF(R289="Rechazado","Perdido",IF(D289&lt;TODAY(),"Vencido","Pendiente"))))</f>
        <v/>
      </c>
      <c r="W289" s="7" t="n"/>
    </row>
    <row r="290">
      <c r="A290" s="2" t="n"/>
      <c r="B290" s="2" t="n"/>
      <c r="C290" s="35" t="n"/>
      <c r="D290" s="36">
        <f>IF(C290="","",C290+30)</f>
        <v/>
      </c>
      <c r="E290" s="2" t="n"/>
      <c r="F290" s="5">
        <f>IF(E290="","",IFERROR(VLOOKUP(E290,'Clientes'!$A$2:$E$1000,2,FALSE),"Cliente no encontrado"))</f>
        <v/>
      </c>
      <c r="G290" s="6">
        <f>IF(E290="","",IFERROR(VLOOKUP(E290,'Clientes'!$A$2:$E$1000,3,FALSE),""))</f>
        <v/>
      </c>
      <c r="H290" s="5">
        <f>IF(E290="","",IFERROR(VLOOKUP(E290,'Clientes'!$A$2:$E$1000,4,FALSE),""))</f>
        <v/>
      </c>
      <c r="I290" s="2" t="n"/>
      <c r="J290" s="7" t="n"/>
      <c r="K290" s="8" t="n"/>
      <c r="L290" s="37" t="n"/>
      <c r="M290" s="10" t="n"/>
      <c r="N290" s="38">
        <f>IF(OR(K290="",L290=""),"",K290*L290*(1-M290))</f>
        <v/>
      </c>
      <c r="O290" s="10" t="n"/>
      <c r="P290" s="38">
        <f>IF(OR(N290="",O290=""),"",N290*O290)</f>
        <v/>
      </c>
      <c r="Q290" s="38">
        <f>IF(OR(N290="",P290=""),"",N290+P290)</f>
        <v/>
      </c>
      <c r="R290" s="2" t="n"/>
      <c r="S290" s="10" t="n"/>
      <c r="T290" s="38">
        <f>IF(OR(Q290="",S290=""),"",Q290*S290)</f>
        <v/>
      </c>
      <c r="U290" s="12">
        <f>IF(D290="","",D290-TODAY())</f>
        <v/>
      </c>
      <c r="V290" s="6">
        <f>IF(R290="","",IF(R290="Aceptado","Ganado",IF(R290="Rechazado","Perdido",IF(D290&lt;TODAY(),"Vencido","Pendiente"))))</f>
        <v/>
      </c>
      <c r="W290" s="7" t="n"/>
    </row>
    <row r="291">
      <c r="A291" s="2" t="n"/>
      <c r="B291" s="2" t="n"/>
      <c r="C291" s="35" t="n"/>
      <c r="D291" s="39">
        <f>IF(C291="","",C291+30)</f>
        <v/>
      </c>
      <c r="E291" s="2" t="n"/>
      <c r="F291" s="14">
        <f>IF(E291="","",IFERROR(VLOOKUP(E291,'Clientes'!$A$2:$E$1000,2,FALSE),"Cliente no encontrado"))</f>
        <v/>
      </c>
      <c r="G291" s="15">
        <f>IF(E291="","",IFERROR(VLOOKUP(E291,'Clientes'!$A$2:$E$1000,3,FALSE),""))</f>
        <v/>
      </c>
      <c r="H291" s="14">
        <f>IF(E291="","",IFERROR(VLOOKUP(E291,'Clientes'!$A$2:$E$1000,4,FALSE),""))</f>
        <v/>
      </c>
      <c r="I291" s="2" t="n"/>
      <c r="J291" s="7" t="n"/>
      <c r="K291" s="8" t="n"/>
      <c r="L291" s="37" t="n"/>
      <c r="M291" s="10" t="n"/>
      <c r="N291" s="40">
        <f>IF(OR(K291="",L291=""),"",K291*L291*(1-M291))</f>
        <v/>
      </c>
      <c r="O291" s="10" t="n"/>
      <c r="P291" s="40">
        <f>IF(OR(N291="",O291=""),"",N291*O291)</f>
        <v/>
      </c>
      <c r="Q291" s="40">
        <f>IF(OR(N291="",P291=""),"",N291+P291)</f>
        <v/>
      </c>
      <c r="R291" s="2" t="n"/>
      <c r="S291" s="10" t="n"/>
      <c r="T291" s="40">
        <f>IF(OR(Q291="",S291=""),"",Q291*S291)</f>
        <v/>
      </c>
      <c r="U291" s="17">
        <f>IF(D291="","",D291-TODAY())</f>
        <v/>
      </c>
      <c r="V291" s="15">
        <f>IF(R291="","",IF(R291="Aceptado","Ganado",IF(R291="Rechazado","Perdido",IF(D291&lt;TODAY(),"Vencido","Pendiente"))))</f>
        <v/>
      </c>
      <c r="W291" s="7" t="n"/>
    </row>
    <row r="292">
      <c r="A292" s="2" t="n"/>
      <c r="B292" s="2" t="n"/>
      <c r="C292" s="35" t="n"/>
      <c r="D292" s="36">
        <f>IF(C292="","",C292+30)</f>
        <v/>
      </c>
      <c r="E292" s="2" t="n"/>
      <c r="F292" s="5">
        <f>IF(E292="","",IFERROR(VLOOKUP(E292,'Clientes'!$A$2:$E$1000,2,FALSE),"Cliente no encontrado"))</f>
        <v/>
      </c>
      <c r="G292" s="6">
        <f>IF(E292="","",IFERROR(VLOOKUP(E292,'Clientes'!$A$2:$E$1000,3,FALSE),""))</f>
        <v/>
      </c>
      <c r="H292" s="5">
        <f>IF(E292="","",IFERROR(VLOOKUP(E292,'Clientes'!$A$2:$E$1000,4,FALSE),""))</f>
        <v/>
      </c>
      <c r="I292" s="2" t="n"/>
      <c r="J292" s="7" t="n"/>
      <c r="K292" s="8" t="n"/>
      <c r="L292" s="37" t="n"/>
      <c r="M292" s="10" t="n"/>
      <c r="N292" s="38">
        <f>IF(OR(K292="",L292=""),"",K292*L292*(1-M292))</f>
        <v/>
      </c>
      <c r="O292" s="10" t="n"/>
      <c r="P292" s="38">
        <f>IF(OR(N292="",O292=""),"",N292*O292)</f>
        <v/>
      </c>
      <c r="Q292" s="38">
        <f>IF(OR(N292="",P292=""),"",N292+P292)</f>
        <v/>
      </c>
      <c r="R292" s="2" t="n"/>
      <c r="S292" s="10" t="n"/>
      <c r="T292" s="38">
        <f>IF(OR(Q292="",S292=""),"",Q292*S292)</f>
        <v/>
      </c>
      <c r="U292" s="12">
        <f>IF(D292="","",D292-TODAY())</f>
        <v/>
      </c>
      <c r="V292" s="6">
        <f>IF(R292="","",IF(R292="Aceptado","Ganado",IF(R292="Rechazado","Perdido",IF(D292&lt;TODAY(),"Vencido","Pendiente"))))</f>
        <v/>
      </c>
      <c r="W292" s="7" t="n"/>
    </row>
    <row r="293">
      <c r="A293" s="2" t="n"/>
      <c r="B293" s="2" t="n"/>
      <c r="C293" s="35" t="n"/>
      <c r="D293" s="39">
        <f>IF(C293="","",C293+30)</f>
        <v/>
      </c>
      <c r="E293" s="2" t="n"/>
      <c r="F293" s="14">
        <f>IF(E293="","",IFERROR(VLOOKUP(E293,'Clientes'!$A$2:$E$1000,2,FALSE),"Cliente no encontrado"))</f>
        <v/>
      </c>
      <c r="G293" s="15">
        <f>IF(E293="","",IFERROR(VLOOKUP(E293,'Clientes'!$A$2:$E$1000,3,FALSE),""))</f>
        <v/>
      </c>
      <c r="H293" s="14">
        <f>IF(E293="","",IFERROR(VLOOKUP(E293,'Clientes'!$A$2:$E$1000,4,FALSE),""))</f>
        <v/>
      </c>
      <c r="I293" s="2" t="n"/>
      <c r="J293" s="7" t="n"/>
      <c r="K293" s="8" t="n"/>
      <c r="L293" s="37" t="n"/>
      <c r="M293" s="10" t="n"/>
      <c r="N293" s="40">
        <f>IF(OR(K293="",L293=""),"",K293*L293*(1-M293))</f>
        <v/>
      </c>
      <c r="O293" s="10" t="n"/>
      <c r="P293" s="40">
        <f>IF(OR(N293="",O293=""),"",N293*O293)</f>
        <v/>
      </c>
      <c r="Q293" s="40">
        <f>IF(OR(N293="",P293=""),"",N293+P293)</f>
        <v/>
      </c>
      <c r="R293" s="2" t="n"/>
      <c r="S293" s="10" t="n"/>
      <c r="T293" s="40">
        <f>IF(OR(Q293="",S293=""),"",Q293*S293)</f>
        <v/>
      </c>
      <c r="U293" s="17">
        <f>IF(D293="","",D293-TODAY())</f>
        <v/>
      </c>
      <c r="V293" s="15">
        <f>IF(R293="","",IF(R293="Aceptado","Ganado",IF(R293="Rechazado","Perdido",IF(D293&lt;TODAY(),"Vencido","Pendiente"))))</f>
        <v/>
      </c>
      <c r="W293" s="7" t="n"/>
    </row>
    <row r="294">
      <c r="A294" s="2" t="n"/>
      <c r="B294" s="2" t="n"/>
      <c r="C294" s="35" t="n"/>
      <c r="D294" s="36">
        <f>IF(C294="","",C294+30)</f>
        <v/>
      </c>
      <c r="E294" s="2" t="n"/>
      <c r="F294" s="5">
        <f>IF(E294="","",IFERROR(VLOOKUP(E294,'Clientes'!$A$2:$E$1000,2,FALSE),"Cliente no encontrado"))</f>
        <v/>
      </c>
      <c r="G294" s="6">
        <f>IF(E294="","",IFERROR(VLOOKUP(E294,'Clientes'!$A$2:$E$1000,3,FALSE),""))</f>
        <v/>
      </c>
      <c r="H294" s="5">
        <f>IF(E294="","",IFERROR(VLOOKUP(E294,'Clientes'!$A$2:$E$1000,4,FALSE),""))</f>
        <v/>
      </c>
      <c r="I294" s="2" t="n"/>
      <c r="J294" s="7" t="n"/>
      <c r="K294" s="8" t="n"/>
      <c r="L294" s="37" t="n"/>
      <c r="M294" s="10" t="n"/>
      <c r="N294" s="38">
        <f>IF(OR(K294="",L294=""),"",K294*L294*(1-M294))</f>
        <v/>
      </c>
      <c r="O294" s="10" t="n"/>
      <c r="P294" s="38">
        <f>IF(OR(N294="",O294=""),"",N294*O294)</f>
        <v/>
      </c>
      <c r="Q294" s="38">
        <f>IF(OR(N294="",P294=""),"",N294+P294)</f>
        <v/>
      </c>
      <c r="R294" s="2" t="n"/>
      <c r="S294" s="10" t="n"/>
      <c r="T294" s="38">
        <f>IF(OR(Q294="",S294=""),"",Q294*S294)</f>
        <v/>
      </c>
      <c r="U294" s="12">
        <f>IF(D294="","",D294-TODAY())</f>
        <v/>
      </c>
      <c r="V294" s="6">
        <f>IF(R294="","",IF(R294="Aceptado","Ganado",IF(R294="Rechazado","Perdido",IF(D294&lt;TODAY(),"Vencido","Pendiente"))))</f>
        <v/>
      </c>
      <c r="W294" s="7" t="n"/>
    </row>
    <row r="295">
      <c r="A295" s="2" t="n"/>
      <c r="B295" s="2" t="n"/>
      <c r="C295" s="35" t="n"/>
      <c r="D295" s="39">
        <f>IF(C295="","",C295+30)</f>
        <v/>
      </c>
      <c r="E295" s="2" t="n"/>
      <c r="F295" s="14">
        <f>IF(E295="","",IFERROR(VLOOKUP(E295,'Clientes'!$A$2:$E$1000,2,FALSE),"Cliente no encontrado"))</f>
        <v/>
      </c>
      <c r="G295" s="15">
        <f>IF(E295="","",IFERROR(VLOOKUP(E295,'Clientes'!$A$2:$E$1000,3,FALSE),""))</f>
        <v/>
      </c>
      <c r="H295" s="14">
        <f>IF(E295="","",IFERROR(VLOOKUP(E295,'Clientes'!$A$2:$E$1000,4,FALSE),""))</f>
        <v/>
      </c>
      <c r="I295" s="2" t="n"/>
      <c r="J295" s="7" t="n"/>
      <c r="K295" s="8" t="n"/>
      <c r="L295" s="37" t="n"/>
      <c r="M295" s="10" t="n"/>
      <c r="N295" s="40">
        <f>IF(OR(K295="",L295=""),"",K295*L295*(1-M295))</f>
        <v/>
      </c>
      <c r="O295" s="10" t="n"/>
      <c r="P295" s="40">
        <f>IF(OR(N295="",O295=""),"",N295*O295)</f>
        <v/>
      </c>
      <c r="Q295" s="40">
        <f>IF(OR(N295="",P295=""),"",N295+P295)</f>
        <v/>
      </c>
      <c r="R295" s="2" t="n"/>
      <c r="S295" s="10" t="n"/>
      <c r="T295" s="40">
        <f>IF(OR(Q295="",S295=""),"",Q295*S295)</f>
        <v/>
      </c>
      <c r="U295" s="17">
        <f>IF(D295="","",D295-TODAY())</f>
        <v/>
      </c>
      <c r="V295" s="15">
        <f>IF(R295="","",IF(R295="Aceptado","Ganado",IF(R295="Rechazado","Perdido",IF(D295&lt;TODAY(),"Vencido","Pendiente"))))</f>
        <v/>
      </c>
      <c r="W295" s="7" t="n"/>
    </row>
    <row r="296">
      <c r="A296" s="2" t="n"/>
      <c r="B296" s="2" t="n"/>
      <c r="C296" s="35" t="n"/>
      <c r="D296" s="36">
        <f>IF(C296="","",C296+30)</f>
        <v/>
      </c>
      <c r="E296" s="2" t="n"/>
      <c r="F296" s="5">
        <f>IF(E296="","",IFERROR(VLOOKUP(E296,'Clientes'!$A$2:$E$1000,2,FALSE),"Cliente no encontrado"))</f>
        <v/>
      </c>
      <c r="G296" s="6">
        <f>IF(E296="","",IFERROR(VLOOKUP(E296,'Clientes'!$A$2:$E$1000,3,FALSE),""))</f>
        <v/>
      </c>
      <c r="H296" s="5">
        <f>IF(E296="","",IFERROR(VLOOKUP(E296,'Clientes'!$A$2:$E$1000,4,FALSE),""))</f>
        <v/>
      </c>
      <c r="I296" s="2" t="n"/>
      <c r="J296" s="7" t="n"/>
      <c r="K296" s="8" t="n"/>
      <c r="L296" s="37" t="n"/>
      <c r="M296" s="10" t="n"/>
      <c r="N296" s="38">
        <f>IF(OR(K296="",L296=""),"",K296*L296*(1-M296))</f>
        <v/>
      </c>
      <c r="O296" s="10" t="n"/>
      <c r="P296" s="38">
        <f>IF(OR(N296="",O296=""),"",N296*O296)</f>
        <v/>
      </c>
      <c r="Q296" s="38">
        <f>IF(OR(N296="",P296=""),"",N296+P296)</f>
        <v/>
      </c>
      <c r="R296" s="2" t="n"/>
      <c r="S296" s="10" t="n"/>
      <c r="T296" s="38">
        <f>IF(OR(Q296="",S296=""),"",Q296*S296)</f>
        <v/>
      </c>
      <c r="U296" s="12">
        <f>IF(D296="","",D296-TODAY())</f>
        <v/>
      </c>
      <c r="V296" s="6">
        <f>IF(R296="","",IF(R296="Aceptado","Ganado",IF(R296="Rechazado","Perdido",IF(D296&lt;TODAY(),"Vencido","Pendiente"))))</f>
        <v/>
      </c>
      <c r="W296" s="7" t="n"/>
    </row>
    <row r="297">
      <c r="A297" s="2" t="n"/>
      <c r="B297" s="2" t="n"/>
      <c r="C297" s="35" t="n"/>
      <c r="D297" s="39">
        <f>IF(C297="","",C297+30)</f>
        <v/>
      </c>
      <c r="E297" s="2" t="n"/>
      <c r="F297" s="14">
        <f>IF(E297="","",IFERROR(VLOOKUP(E297,'Clientes'!$A$2:$E$1000,2,FALSE),"Cliente no encontrado"))</f>
        <v/>
      </c>
      <c r="G297" s="15">
        <f>IF(E297="","",IFERROR(VLOOKUP(E297,'Clientes'!$A$2:$E$1000,3,FALSE),""))</f>
        <v/>
      </c>
      <c r="H297" s="14">
        <f>IF(E297="","",IFERROR(VLOOKUP(E297,'Clientes'!$A$2:$E$1000,4,FALSE),""))</f>
        <v/>
      </c>
      <c r="I297" s="2" t="n"/>
      <c r="J297" s="7" t="n"/>
      <c r="K297" s="8" t="n"/>
      <c r="L297" s="37" t="n"/>
      <c r="M297" s="10" t="n"/>
      <c r="N297" s="40">
        <f>IF(OR(K297="",L297=""),"",K297*L297*(1-M297))</f>
        <v/>
      </c>
      <c r="O297" s="10" t="n"/>
      <c r="P297" s="40">
        <f>IF(OR(N297="",O297=""),"",N297*O297)</f>
        <v/>
      </c>
      <c r="Q297" s="40">
        <f>IF(OR(N297="",P297=""),"",N297+P297)</f>
        <v/>
      </c>
      <c r="R297" s="2" t="n"/>
      <c r="S297" s="10" t="n"/>
      <c r="T297" s="40">
        <f>IF(OR(Q297="",S297=""),"",Q297*S297)</f>
        <v/>
      </c>
      <c r="U297" s="17">
        <f>IF(D297="","",D297-TODAY())</f>
        <v/>
      </c>
      <c r="V297" s="15">
        <f>IF(R297="","",IF(R297="Aceptado","Ganado",IF(R297="Rechazado","Perdido",IF(D297&lt;TODAY(),"Vencido","Pendiente"))))</f>
        <v/>
      </c>
      <c r="W297" s="7" t="n"/>
    </row>
    <row r="298">
      <c r="A298" s="2" t="n"/>
      <c r="B298" s="2" t="n"/>
      <c r="C298" s="35" t="n"/>
      <c r="D298" s="36">
        <f>IF(C298="","",C298+30)</f>
        <v/>
      </c>
      <c r="E298" s="2" t="n"/>
      <c r="F298" s="5">
        <f>IF(E298="","",IFERROR(VLOOKUP(E298,'Clientes'!$A$2:$E$1000,2,FALSE),"Cliente no encontrado"))</f>
        <v/>
      </c>
      <c r="G298" s="6">
        <f>IF(E298="","",IFERROR(VLOOKUP(E298,'Clientes'!$A$2:$E$1000,3,FALSE),""))</f>
        <v/>
      </c>
      <c r="H298" s="5">
        <f>IF(E298="","",IFERROR(VLOOKUP(E298,'Clientes'!$A$2:$E$1000,4,FALSE),""))</f>
        <v/>
      </c>
      <c r="I298" s="2" t="n"/>
      <c r="J298" s="7" t="n"/>
      <c r="K298" s="8" t="n"/>
      <c r="L298" s="37" t="n"/>
      <c r="M298" s="10" t="n"/>
      <c r="N298" s="38">
        <f>IF(OR(K298="",L298=""),"",K298*L298*(1-M298))</f>
        <v/>
      </c>
      <c r="O298" s="10" t="n"/>
      <c r="P298" s="38">
        <f>IF(OR(N298="",O298=""),"",N298*O298)</f>
        <v/>
      </c>
      <c r="Q298" s="38">
        <f>IF(OR(N298="",P298=""),"",N298+P298)</f>
        <v/>
      </c>
      <c r="R298" s="2" t="n"/>
      <c r="S298" s="10" t="n"/>
      <c r="T298" s="38">
        <f>IF(OR(Q298="",S298=""),"",Q298*S298)</f>
        <v/>
      </c>
      <c r="U298" s="12">
        <f>IF(D298="","",D298-TODAY())</f>
        <v/>
      </c>
      <c r="V298" s="6">
        <f>IF(R298="","",IF(R298="Aceptado","Ganado",IF(R298="Rechazado","Perdido",IF(D298&lt;TODAY(),"Vencido","Pendiente"))))</f>
        <v/>
      </c>
      <c r="W298" s="7" t="n"/>
    </row>
    <row r="299">
      <c r="A299" s="2" t="n"/>
      <c r="B299" s="2" t="n"/>
      <c r="C299" s="35" t="n"/>
      <c r="D299" s="39">
        <f>IF(C299="","",C299+30)</f>
        <v/>
      </c>
      <c r="E299" s="2" t="n"/>
      <c r="F299" s="14">
        <f>IF(E299="","",IFERROR(VLOOKUP(E299,'Clientes'!$A$2:$E$1000,2,FALSE),"Cliente no encontrado"))</f>
        <v/>
      </c>
      <c r="G299" s="15">
        <f>IF(E299="","",IFERROR(VLOOKUP(E299,'Clientes'!$A$2:$E$1000,3,FALSE),""))</f>
        <v/>
      </c>
      <c r="H299" s="14">
        <f>IF(E299="","",IFERROR(VLOOKUP(E299,'Clientes'!$A$2:$E$1000,4,FALSE),""))</f>
        <v/>
      </c>
      <c r="I299" s="2" t="n"/>
      <c r="J299" s="7" t="n"/>
      <c r="K299" s="8" t="n"/>
      <c r="L299" s="37" t="n"/>
      <c r="M299" s="10" t="n"/>
      <c r="N299" s="40">
        <f>IF(OR(K299="",L299=""),"",K299*L299*(1-M299))</f>
        <v/>
      </c>
      <c r="O299" s="10" t="n"/>
      <c r="P299" s="40">
        <f>IF(OR(N299="",O299=""),"",N299*O299)</f>
        <v/>
      </c>
      <c r="Q299" s="40">
        <f>IF(OR(N299="",P299=""),"",N299+P299)</f>
        <v/>
      </c>
      <c r="R299" s="2" t="n"/>
      <c r="S299" s="10" t="n"/>
      <c r="T299" s="40">
        <f>IF(OR(Q299="",S299=""),"",Q299*S299)</f>
        <v/>
      </c>
      <c r="U299" s="17">
        <f>IF(D299="","",D299-TODAY())</f>
        <v/>
      </c>
      <c r="V299" s="15">
        <f>IF(R299="","",IF(R299="Aceptado","Ganado",IF(R299="Rechazado","Perdido",IF(D299&lt;TODAY(),"Vencido","Pendiente"))))</f>
        <v/>
      </c>
      <c r="W299" s="7" t="n"/>
    </row>
    <row r="300">
      <c r="A300" s="2" t="n"/>
      <c r="B300" s="2" t="n"/>
      <c r="C300" s="35" t="n"/>
      <c r="D300" s="36">
        <f>IF(C300="","",C300+30)</f>
        <v/>
      </c>
      <c r="E300" s="2" t="n"/>
      <c r="F300" s="5">
        <f>IF(E300="","",IFERROR(VLOOKUP(E300,'Clientes'!$A$2:$E$1000,2,FALSE),"Cliente no encontrado"))</f>
        <v/>
      </c>
      <c r="G300" s="6">
        <f>IF(E300="","",IFERROR(VLOOKUP(E300,'Clientes'!$A$2:$E$1000,3,FALSE),""))</f>
        <v/>
      </c>
      <c r="H300" s="5">
        <f>IF(E300="","",IFERROR(VLOOKUP(E300,'Clientes'!$A$2:$E$1000,4,FALSE),""))</f>
        <v/>
      </c>
      <c r="I300" s="2" t="n"/>
      <c r="J300" s="7" t="n"/>
      <c r="K300" s="8" t="n"/>
      <c r="L300" s="37" t="n"/>
      <c r="M300" s="10" t="n"/>
      <c r="N300" s="38">
        <f>IF(OR(K300="",L300=""),"",K300*L300*(1-M300))</f>
        <v/>
      </c>
      <c r="O300" s="10" t="n"/>
      <c r="P300" s="38">
        <f>IF(OR(N300="",O300=""),"",N300*O300)</f>
        <v/>
      </c>
      <c r="Q300" s="38">
        <f>IF(OR(N300="",P300=""),"",N300+P300)</f>
        <v/>
      </c>
      <c r="R300" s="2" t="n"/>
      <c r="S300" s="10" t="n"/>
      <c r="T300" s="38">
        <f>IF(OR(Q300="",S300=""),"",Q300*S300)</f>
        <v/>
      </c>
      <c r="U300" s="12">
        <f>IF(D300="","",D300-TODAY())</f>
        <v/>
      </c>
      <c r="V300" s="6">
        <f>IF(R300="","",IF(R300="Aceptado","Ganado",IF(R300="Rechazado","Perdido",IF(D300&lt;TODAY(),"Vencido","Pendiente"))))</f>
        <v/>
      </c>
      <c r="W300" s="7" t="n"/>
    </row>
    <row r="301">
      <c r="A301" s="2" t="n"/>
      <c r="B301" s="2" t="n"/>
      <c r="C301" s="35" t="n"/>
      <c r="D301" s="39">
        <f>IF(C301="","",C301+30)</f>
        <v/>
      </c>
      <c r="E301" s="2" t="n"/>
      <c r="F301" s="14">
        <f>IF(E301="","",IFERROR(VLOOKUP(E301,'Clientes'!$A$2:$E$1000,2,FALSE),"Cliente no encontrado"))</f>
        <v/>
      </c>
      <c r="G301" s="15">
        <f>IF(E301="","",IFERROR(VLOOKUP(E301,'Clientes'!$A$2:$E$1000,3,FALSE),""))</f>
        <v/>
      </c>
      <c r="H301" s="14">
        <f>IF(E301="","",IFERROR(VLOOKUP(E301,'Clientes'!$A$2:$E$1000,4,FALSE),""))</f>
        <v/>
      </c>
      <c r="I301" s="2" t="n"/>
      <c r="J301" s="7" t="n"/>
      <c r="K301" s="8" t="n"/>
      <c r="L301" s="37" t="n"/>
      <c r="M301" s="10" t="n"/>
      <c r="N301" s="40">
        <f>IF(OR(K301="",L301=""),"",K301*L301*(1-M301))</f>
        <v/>
      </c>
      <c r="O301" s="10" t="n"/>
      <c r="P301" s="40">
        <f>IF(OR(N301="",O301=""),"",N301*O301)</f>
        <v/>
      </c>
      <c r="Q301" s="40">
        <f>IF(OR(N301="",P301=""),"",N301+P301)</f>
        <v/>
      </c>
      <c r="R301" s="2" t="n"/>
      <c r="S301" s="10" t="n"/>
      <c r="T301" s="40">
        <f>IF(OR(Q301="",S301=""),"",Q301*S301)</f>
        <v/>
      </c>
      <c r="U301" s="17">
        <f>IF(D301="","",D301-TODAY())</f>
        <v/>
      </c>
      <c r="V301" s="15">
        <f>IF(R301="","",IF(R301="Aceptado","Ganado",IF(R301="Rechazado","Perdido",IF(D301&lt;TODAY(),"Vencido","Pendiente"))))</f>
        <v/>
      </c>
      <c r="W301" s="7" t="n"/>
    </row>
    <row r="302">
      <c r="A302" s="2" t="n"/>
      <c r="B302" s="2" t="n"/>
      <c r="C302" s="35" t="n"/>
      <c r="D302" s="36">
        <f>IF(C302="","",C302+30)</f>
        <v/>
      </c>
      <c r="E302" s="2" t="n"/>
      <c r="F302" s="5">
        <f>IF(E302="","",IFERROR(VLOOKUP(E302,'Clientes'!$A$2:$E$1000,2,FALSE),"Cliente no encontrado"))</f>
        <v/>
      </c>
      <c r="G302" s="6">
        <f>IF(E302="","",IFERROR(VLOOKUP(E302,'Clientes'!$A$2:$E$1000,3,FALSE),""))</f>
        <v/>
      </c>
      <c r="H302" s="5">
        <f>IF(E302="","",IFERROR(VLOOKUP(E302,'Clientes'!$A$2:$E$1000,4,FALSE),""))</f>
        <v/>
      </c>
      <c r="I302" s="2" t="n"/>
      <c r="J302" s="7" t="n"/>
      <c r="K302" s="8" t="n"/>
      <c r="L302" s="37" t="n"/>
      <c r="M302" s="10" t="n"/>
      <c r="N302" s="38">
        <f>IF(OR(K302="",L302=""),"",K302*L302*(1-M302))</f>
        <v/>
      </c>
      <c r="O302" s="10" t="n"/>
      <c r="P302" s="38">
        <f>IF(OR(N302="",O302=""),"",N302*O302)</f>
        <v/>
      </c>
      <c r="Q302" s="38">
        <f>IF(OR(N302="",P302=""),"",N302+P302)</f>
        <v/>
      </c>
      <c r="R302" s="2" t="n"/>
      <c r="S302" s="10" t="n"/>
      <c r="T302" s="38">
        <f>IF(OR(Q302="",S302=""),"",Q302*S302)</f>
        <v/>
      </c>
      <c r="U302" s="12">
        <f>IF(D302="","",D302-TODAY())</f>
        <v/>
      </c>
      <c r="V302" s="6">
        <f>IF(R302="","",IF(R302="Aceptado","Ganado",IF(R302="Rechazado","Perdido",IF(D302&lt;TODAY(),"Vencido","Pendiente"))))</f>
        <v/>
      </c>
      <c r="W302" s="7" t="n"/>
    </row>
    <row r="303">
      <c r="A303" s="2" t="n"/>
      <c r="B303" s="2" t="n"/>
      <c r="C303" s="35" t="n"/>
      <c r="D303" s="39">
        <f>IF(C303="","",C303+30)</f>
        <v/>
      </c>
      <c r="E303" s="2" t="n"/>
      <c r="F303" s="14">
        <f>IF(E303="","",IFERROR(VLOOKUP(E303,'Clientes'!$A$2:$E$1000,2,FALSE),"Cliente no encontrado"))</f>
        <v/>
      </c>
      <c r="G303" s="15">
        <f>IF(E303="","",IFERROR(VLOOKUP(E303,'Clientes'!$A$2:$E$1000,3,FALSE),""))</f>
        <v/>
      </c>
      <c r="H303" s="14">
        <f>IF(E303="","",IFERROR(VLOOKUP(E303,'Clientes'!$A$2:$E$1000,4,FALSE),""))</f>
        <v/>
      </c>
      <c r="I303" s="2" t="n"/>
      <c r="J303" s="7" t="n"/>
      <c r="K303" s="8" t="n"/>
      <c r="L303" s="37" t="n"/>
      <c r="M303" s="10" t="n"/>
      <c r="N303" s="40">
        <f>IF(OR(K303="",L303=""),"",K303*L303*(1-M303))</f>
        <v/>
      </c>
      <c r="O303" s="10" t="n"/>
      <c r="P303" s="40">
        <f>IF(OR(N303="",O303=""),"",N303*O303)</f>
        <v/>
      </c>
      <c r="Q303" s="40">
        <f>IF(OR(N303="",P303=""),"",N303+P303)</f>
        <v/>
      </c>
      <c r="R303" s="2" t="n"/>
      <c r="S303" s="10" t="n"/>
      <c r="T303" s="40">
        <f>IF(OR(Q303="",S303=""),"",Q303*S303)</f>
        <v/>
      </c>
      <c r="U303" s="17">
        <f>IF(D303="","",D303-TODAY())</f>
        <v/>
      </c>
      <c r="V303" s="15">
        <f>IF(R303="","",IF(R303="Aceptado","Ganado",IF(R303="Rechazado","Perdido",IF(D303&lt;TODAY(),"Vencido","Pendiente"))))</f>
        <v/>
      </c>
      <c r="W303" s="7" t="n"/>
    </row>
    <row r="304">
      <c r="A304" s="2" t="n"/>
      <c r="B304" s="2" t="n"/>
      <c r="C304" s="35" t="n"/>
      <c r="D304" s="36">
        <f>IF(C304="","",C304+30)</f>
        <v/>
      </c>
      <c r="E304" s="2" t="n"/>
      <c r="F304" s="5">
        <f>IF(E304="","",IFERROR(VLOOKUP(E304,'Clientes'!$A$2:$E$1000,2,FALSE),"Cliente no encontrado"))</f>
        <v/>
      </c>
      <c r="G304" s="6">
        <f>IF(E304="","",IFERROR(VLOOKUP(E304,'Clientes'!$A$2:$E$1000,3,FALSE),""))</f>
        <v/>
      </c>
      <c r="H304" s="5">
        <f>IF(E304="","",IFERROR(VLOOKUP(E304,'Clientes'!$A$2:$E$1000,4,FALSE),""))</f>
        <v/>
      </c>
      <c r="I304" s="2" t="n"/>
      <c r="J304" s="7" t="n"/>
      <c r="K304" s="8" t="n"/>
      <c r="L304" s="37" t="n"/>
      <c r="M304" s="10" t="n"/>
      <c r="N304" s="38">
        <f>IF(OR(K304="",L304=""),"",K304*L304*(1-M304))</f>
        <v/>
      </c>
      <c r="O304" s="10" t="n"/>
      <c r="P304" s="38">
        <f>IF(OR(N304="",O304=""),"",N304*O304)</f>
        <v/>
      </c>
      <c r="Q304" s="38">
        <f>IF(OR(N304="",P304=""),"",N304+P304)</f>
        <v/>
      </c>
      <c r="R304" s="2" t="n"/>
      <c r="S304" s="10" t="n"/>
      <c r="T304" s="38">
        <f>IF(OR(Q304="",S304=""),"",Q304*S304)</f>
        <v/>
      </c>
      <c r="U304" s="12">
        <f>IF(D304="","",D304-TODAY())</f>
        <v/>
      </c>
      <c r="V304" s="6">
        <f>IF(R304="","",IF(R304="Aceptado","Ganado",IF(R304="Rechazado","Perdido",IF(D304&lt;TODAY(),"Vencido","Pendiente"))))</f>
        <v/>
      </c>
      <c r="W304" s="7" t="n"/>
    </row>
    <row r="305">
      <c r="A305" s="2" t="n"/>
      <c r="B305" s="2" t="n"/>
      <c r="C305" s="35" t="n"/>
      <c r="D305" s="39">
        <f>IF(C305="","",C305+30)</f>
        <v/>
      </c>
      <c r="E305" s="2" t="n"/>
      <c r="F305" s="14">
        <f>IF(E305="","",IFERROR(VLOOKUP(E305,'Clientes'!$A$2:$E$1000,2,FALSE),"Cliente no encontrado"))</f>
        <v/>
      </c>
      <c r="G305" s="15">
        <f>IF(E305="","",IFERROR(VLOOKUP(E305,'Clientes'!$A$2:$E$1000,3,FALSE),""))</f>
        <v/>
      </c>
      <c r="H305" s="14">
        <f>IF(E305="","",IFERROR(VLOOKUP(E305,'Clientes'!$A$2:$E$1000,4,FALSE),""))</f>
        <v/>
      </c>
      <c r="I305" s="2" t="n"/>
      <c r="J305" s="7" t="n"/>
      <c r="K305" s="8" t="n"/>
      <c r="L305" s="37" t="n"/>
      <c r="M305" s="10" t="n"/>
      <c r="N305" s="40">
        <f>IF(OR(K305="",L305=""),"",K305*L305*(1-M305))</f>
        <v/>
      </c>
      <c r="O305" s="10" t="n"/>
      <c r="P305" s="40">
        <f>IF(OR(N305="",O305=""),"",N305*O305)</f>
        <v/>
      </c>
      <c r="Q305" s="40">
        <f>IF(OR(N305="",P305=""),"",N305+P305)</f>
        <v/>
      </c>
      <c r="R305" s="2" t="n"/>
      <c r="S305" s="10" t="n"/>
      <c r="T305" s="40">
        <f>IF(OR(Q305="",S305=""),"",Q305*S305)</f>
        <v/>
      </c>
      <c r="U305" s="17">
        <f>IF(D305="","",D305-TODAY())</f>
        <v/>
      </c>
      <c r="V305" s="15">
        <f>IF(R305="","",IF(R305="Aceptado","Ganado",IF(R305="Rechazado","Perdido",IF(D305&lt;TODAY(),"Vencido","Pendiente"))))</f>
        <v/>
      </c>
      <c r="W305" s="7" t="n"/>
    </row>
    <row r="306">
      <c r="A306" s="2" t="n"/>
      <c r="B306" s="2" t="n"/>
      <c r="C306" s="35" t="n"/>
      <c r="D306" s="36">
        <f>IF(C306="","",C306+30)</f>
        <v/>
      </c>
      <c r="E306" s="2" t="n"/>
      <c r="F306" s="5">
        <f>IF(E306="","",IFERROR(VLOOKUP(E306,'Clientes'!$A$2:$E$1000,2,FALSE),"Cliente no encontrado"))</f>
        <v/>
      </c>
      <c r="G306" s="6">
        <f>IF(E306="","",IFERROR(VLOOKUP(E306,'Clientes'!$A$2:$E$1000,3,FALSE),""))</f>
        <v/>
      </c>
      <c r="H306" s="5">
        <f>IF(E306="","",IFERROR(VLOOKUP(E306,'Clientes'!$A$2:$E$1000,4,FALSE),""))</f>
        <v/>
      </c>
      <c r="I306" s="2" t="n"/>
      <c r="J306" s="7" t="n"/>
      <c r="K306" s="8" t="n"/>
      <c r="L306" s="37" t="n"/>
      <c r="M306" s="10" t="n"/>
      <c r="N306" s="38">
        <f>IF(OR(K306="",L306=""),"",K306*L306*(1-M306))</f>
        <v/>
      </c>
      <c r="O306" s="10" t="n"/>
      <c r="P306" s="38">
        <f>IF(OR(N306="",O306=""),"",N306*O306)</f>
        <v/>
      </c>
      <c r="Q306" s="38">
        <f>IF(OR(N306="",P306=""),"",N306+P306)</f>
        <v/>
      </c>
      <c r="R306" s="2" t="n"/>
      <c r="S306" s="10" t="n"/>
      <c r="T306" s="38">
        <f>IF(OR(Q306="",S306=""),"",Q306*S306)</f>
        <v/>
      </c>
      <c r="U306" s="12">
        <f>IF(D306="","",D306-TODAY())</f>
        <v/>
      </c>
      <c r="V306" s="6">
        <f>IF(R306="","",IF(R306="Aceptado","Ganado",IF(R306="Rechazado","Perdido",IF(D306&lt;TODAY(),"Vencido","Pendiente"))))</f>
        <v/>
      </c>
      <c r="W306" s="7" t="n"/>
    </row>
    <row r="307">
      <c r="A307" s="2" t="n"/>
      <c r="B307" s="2" t="n"/>
      <c r="C307" s="35" t="n"/>
      <c r="D307" s="39">
        <f>IF(C307="","",C307+30)</f>
        <v/>
      </c>
      <c r="E307" s="2" t="n"/>
      <c r="F307" s="14">
        <f>IF(E307="","",IFERROR(VLOOKUP(E307,'Clientes'!$A$2:$E$1000,2,FALSE),"Cliente no encontrado"))</f>
        <v/>
      </c>
      <c r="G307" s="15">
        <f>IF(E307="","",IFERROR(VLOOKUP(E307,'Clientes'!$A$2:$E$1000,3,FALSE),""))</f>
        <v/>
      </c>
      <c r="H307" s="14">
        <f>IF(E307="","",IFERROR(VLOOKUP(E307,'Clientes'!$A$2:$E$1000,4,FALSE),""))</f>
        <v/>
      </c>
      <c r="I307" s="2" t="n"/>
      <c r="J307" s="7" t="n"/>
      <c r="K307" s="8" t="n"/>
      <c r="L307" s="37" t="n"/>
      <c r="M307" s="10" t="n"/>
      <c r="N307" s="40">
        <f>IF(OR(K307="",L307=""),"",K307*L307*(1-M307))</f>
        <v/>
      </c>
      <c r="O307" s="10" t="n"/>
      <c r="P307" s="40">
        <f>IF(OR(N307="",O307=""),"",N307*O307)</f>
        <v/>
      </c>
      <c r="Q307" s="40">
        <f>IF(OR(N307="",P307=""),"",N307+P307)</f>
        <v/>
      </c>
      <c r="R307" s="2" t="n"/>
      <c r="S307" s="10" t="n"/>
      <c r="T307" s="40">
        <f>IF(OR(Q307="",S307=""),"",Q307*S307)</f>
        <v/>
      </c>
      <c r="U307" s="17">
        <f>IF(D307="","",D307-TODAY())</f>
        <v/>
      </c>
      <c r="V307" s="15">
        <f>IF(R307="","",IF(R307="Aceptado","Ganado",IF(R307="Rechazado","Perdido",IF(D307&lt;TODAY(),"Vencido","Pendiente"))))</f>
        <v/>
      </c>
      <c r="W307" s="7" t="n"/>
    </row>
    <row r="308">
      <c r="A308" s="2" t="n"/>
      <c r="B308" s="2" t="n"/>
      <c r="C308" s="35" t="n"/>
      <c r="D308" s="36">
        <f>IF(C308="","",C308+30)</f>
        <v/>
      </c>
      <c r="E308" s="2" t="n"/>
      <c r="F308" s="5">
        <f>IF(E308="","",IFERROR(VLOOKUP(E308,'Clientes'!$A$2:$E$1000,2,FALSE),"Cliente no encontrado"))</f>
        <v/>
      </c>
      <c r="G308" s="6">
        <f>IF(E308="","",IFERROR(VLOOKUP(E308,'Clientes'!$A$2:$E$1000,3,FALSE),""))</f>
        <v/>
      </c>
      <c r="H308" s="5">
        <f>IF(E308="","",IFERROR(VLOOKUP(E308,'Clientes'!$A$2:$E$1000,4,FALSE),""))</f>
        <v/>
      </c>
      <c r="I308" s="2" t="n"/>
      <c r="J308" s="7" t="n"/>
      <c r="K308" s="8" t="n"/>
      <c r="L308" s="37" t="n"/>
      <c r="M308" s="10" t="n"/>
      <c r="N308" s="38">
        <f>IF(OR(K308="",L308=""),"",K308*L308*(1-M308))</f>
        <v/>
      </c>
      <c r="O308" s="10" t="n"/>
      <c r="P308" s="38">
        <f>IF(OR(N308="",O308=""),"",N308*O308)</f>
        <v/>
      </c>
      <c r="Q308" s="38">
        <f>IF(OR(N308="",P308=""),"",N308+P308)</f>
        <v/>
      </c>
      <c r="R308" s="2" t="n"/>
      <c r="S308" s="10" t="n"/>
      <c r="T308" s="38">
        <f>IF(OR(Q308="",S308=""),"",Q308*S308)</f>
        <v/>
      </c>
      <c r="U308" s="12">
        <f>IF(D308="","",D308-TODAY())</f>
        <v/>
      </c>
      <c r="V308" s="6">
        <f>IF(R308="","",IF(R308="Aceptado","Ganado",IF(R308="Rechazado","Perdido",IF(D308&lt;TODAY(),"Vencido","Pendiente"))))</f>
        <v/>
      </c>
      <c r="W308" s="7" t="n"/>
    </row>
    <row r="309">
      <c r="A309" s="2" t="n"/>
      <c r="B309" s="2" t="n"/>
      <c r="C309" s="35" t="n"/>
      <c r="D309" s="39">
        <f>IF(C309="","",C309+30)</f>
        <v/>
      </c>
      <c r="E309" s="2" t="n"/>
      <c r="F309" s="14">
        <f>IF(E309="","",IFERROR(VLOOKUP(E309,'Clientes'!$A$2:$E$1000,2,FALSE),"Cliente no encontrado"))</f>
        <v/>
      </c>
      <c r="G309" s="15">
        <f>IF(E309="","",IFERROR(VLOOKUP(E309,'Clientes'!$A$2:$E$1000,3,FALSE),""))</f>
        <v/>
      </c>
      <c r="H309" s="14">
        <f>IF(E309="","",IFERROR(VLOOKUP(E309,'Clientes'!$A$2:$E$1000,4,FALSE),""))</f>
        <v/>
      </c>
      <c r="I309" s="2" t="n"/>
      <c r="J309" s="7" t="n"/>
      <c r="K309" s="8" t="n"/>
      <c r="L309" s="37" t="n"/>
      <c r="M309" s="10" t="n"/>
      <c r="N309" s="40">
        <f>IF(OR(K309="",L309=""),"",K309*L309*(1-M309))</f>
        <v/>
      </c>
      <c r="O309" s="10" t="n"/>
      <c r="P309" s="40">
        <f>IF(OR(N309="",O309=""),"",N309*O309)</f>
        <v/>
      </c>
      <c r="Q309" s="40">
        <f>IF(OR(N309="",P309=""),"",N309+P309)</f>
        <v/>
      </c>
      <c r="R309" s="2" t="n"/>
      <c r="S309" s="10" t="n"/>
      <c r="T309" s="40">
        <f>IF(OR(Q309="",S309=""),"",Q309*S309)</f>
        <v/>
      </c>
      <c r="U309" s="17">
        <f>IF(D309="","",D309-TODAY())</f>
        <v/>
      </c>
      <c r="V309" s="15">
        <f>IF(R309="","",IF(R309="Aceptado","Ganado",IF(R309="Rechazado","Perdido",IF(D309&lt;TODAY(),"Vencido","Pendiente"))))</f>
        <v/>
      </c>
      <c r="W309" s="7" t="n"/>
    </row>
    <row r="310">
      <c r="A310" s="2" t="n"/>
      <c r="B310" s="2" t="n"/>
      <c r="C310" s="35" t="n"/>
      <c r="D310" s="36">
        <f>IF(C310="","",C310+30)</f>
        <v/>
      </c>
      <c r="E310" s="2" t="n"/>
      <c r="F310" s="5">
        <f>IF(E310="","",IFERROR(VLOOKUP(E310,'Clientes'!$A$2:$E$1000,2,FALSE),"Cliente no encontrado"))</f>
        <v/>
      </c>
      <c r="G310" s="6">
        <f>IF(E310="","",IFERROR(VLOOKUP(E310,'Clientes'!$A$2:$E$1000,3,FALSE),""))</f>
        <v/>
      </c>
      <c r="H310" s="5">
        <f>IF(E310="","",IFERROR(VLOOKUP(E310,'Clientes'!$A$2:$E$1000,4,FALSE),""))</f>
        <v/>
      </c>
      <c r="I310" s="2" t="n"/>
      <c r="J310" s="7" t="n"/>
      <c r="K310" s="8" t="n"/>
      <c r="L310" s="37" t="n"/>
      <c r="M310" s="10" t="n"/>
      <c r="N310" s="38">
        <f>IF(OR(K310="",L310=""),"",K310*L310*(1-M310))</f>
        <v/>
      </c>
      <c r="O310" s="10" t="n"/>
      <c r="P310" s="38">
        <f>IF(OR(N310="",O310=""),"",N310*O310)</f>
        <v/>
      </c>
      <c r="Q310" s="38">
        <f>IF(OR(N310="",P310=""),"",N310+P310)</f>
        <v/>
      </c>
      <c r="R310" s="2" t="n"/>
      <c r="S310" s="10" t="n"/>
      <c r="T310" s="38">
        <f>IF(OR(Q310="",S310=""),"",Q310*S310)</f>
        <v/>
      </c>
      <c r="U310" s="12">
        <f>IF(D310="","",D310-TODAY())</f>
        <v/>
      </c>
      <c r="V310" s="6">
        <f>IF(R310="","",IF(R310="Aceptado","Ganado",IF(R310="Rechazado","Perdido",IF(D310&lt;TODAY(),"Vencido","Pendiente"))))</f>
        <v/>
      </c>
      <c r="W310" s="7" t="n"/>
    </row>
    <row r="311">
      <c r="A311" s="2" t="n"/>
      <c r="B311" s="2" t="n"/>
      <c r="C311" s="35" t="n"/>
      <c r="D311" s="39">
        <f>IF(C311="","",C311+30)</f>
        <v/>
      </c>
      <c r="E311" s="2" t="n"/>
      <c r="F311" s="14">
        <f>IF(E311="","",IFERROR(VLOOKUP(E311,'Clientes'!$A$2:$E$1000,2,FALSE),"Cliente no encontrado"))</f>
        <v/>
      </c>
      <c r="G311" s="15">
        <f>IF(E311="","",IFERROR(VLOOKUP(E311,'Clientes'!$A$2:$E$1000,3,FALSE),""))</f>
        <v/>
      </c>
      <c r="H311" s="14">
        <f>IF(E311="","",IFERROR(VLOOKUP(E311,'Clientes'!$A$2:$E$1000,4,FALSE),""))</f>
        <v/>
      </c>
      <c r="I311" s="2" t="n"/>
      <c r="J311" s="7" t="n"/>
      <c r="K311" s="8" t="n"/>
      <c r="L311" s="37" t="n"/>
      <c r="M311" s="10" t="n"/>
      <c r="N311" s="40">
        <f>IF(OR(K311="",L311=""),"",K311*L311*(1-M311))</f>
        <v/>
      </c>
      <c r="O311" s="10" t="n"/>
      <c r="P311" s="40">
        <f>IF(OR(N311="",O311=""),"",N311*O311)</f>
        <v/>
      </c>
      <c r="Q311" s="40">
        <f>IF(OR(N311="",P311=""),"",N311+P311)</f>
        <v/>
      </c>
      <c r="R311" s="2" t="n"/>
      <c r="S311" s="10" t="n"/>
      <c r="T311" s="40">
        <f>IF(OR(Q311="",S311=""),"",Q311*S311)</f>
        <v/>
      </c>
      <c r="U311" s="17">
        <f>IF(D311="","",D311-TODAY())</f>
        <v/>
      </c>
      <c r="V311" s="15">
        <f>IF(R311="","",IF(R311="Aceptado","Ganado",IF(R311="Rechazado","Perdido",IF(D311&lt;TODAY(),"Vencido","Pendiente"))))</f>
        <v/>
      </c>
      <c r="W311" s="7" t="n"/>
    </row>
    <row r="312">
      <c r="A312" s="2" t="n"/>
      <c r="B312" s="2" t="n"/>
      <c r="C312" s="35" t="n"/>
      <c r="D312" s="36">
        <f>IF(C312="","",C312+30)</f>
        <v/>
      </c>
      <c r="E312" s="2" t="n"/>
      <c r="F312" s="5">
        <f>IF(E312="","",IFERROR(VLOOKUP(E312,'Clientes'!$A$2:$E$1000,2,FALSE),"Cliente no encontrado"))</f>
        <v/>
      </c>
      <c r="G312" s="6">
        <f>IF(E312="","",IFERROR(VLOOKUP(E312,'Clientes'!$A$2:$E$1000,3,FALSE),""))</f>
        <v/>
      </c>
      <c r="H312" s="5">
        <f>IF(E312="","",IFERROR(VLOOKUP(E312,'Clientes'!$A$2:$E$1000,4,FALSE),""))</f>
        <v/>
      </c>
      <c r="I312" s="2" t="n"/>
      <c r="J312" s="7" t="n"/>
      <c r="K312" s="8" t="n"/>
      <c r="L312" s="37" t="n"/>
      <c r="M312" s="10" t="n"/>
      <c r="N312" s="38">
        <f>IF(OR(K312="",L312=""),"",K312*L312*(1-M312))</f>
        <v/>
      </c>
      <c r="O312" s="10" t="n"/>
      <c r="P312" s="38">
        <f>IF(OR(N312="",O312=""),"",N312*O312)</f>
        <v/>
      </c>
      <c r="Q312" s="38">
        <f>IF(OR(N312="",P312=""),"",N312+P312)</f>
        <v/>
      </c>
      <c r="R312" s="2" t="n"/>
      <c r="S312" s="10" t="n"/>
      <c r="T312" s="38">
        <f>IF(OR(Q312="",S312=""),"",Q312*S312)</f>
        <v/>
      </c>
      <c r="U312" s="12">
        <f>IF(D312="","",D312-TODAY())</f>
        <v/>
      </c>
      <c r="V312" s="6">
        <f>IF(R312="","",IF(R312="Aceptado","Ganado",IF(R312="Rechazado","Perdido",IF(D312&lt;TODAY(),"Vencido","Pendiente"))))</f>
        <v/>
      </c>
      <c r="W312" s="7" t="n"/>
    </row>
    <row r="313">
      <c r="A313" s="2" t="n"/>
      <c r="B313" s="2" t="n"/>
      <c r="C313" s="35" t="n"/>
      <c r="D313" s="39">
        <f>IF(C313="","",C313+30)</f>
        <v/>
      </c>
      <c r="E313" s="2" t="n"/>
      <c r="F313" s="14">
        <f>IF(E313="","",IFERROR(VLOOKUP(E313,'Clientes'!$A$2:$E$1000,2,FALSE),"Cliente no encontrado"))</f>
        <v/>
      </c>
      <c r="G313" s="15">
        <f>IF(E313="","",IFERROR(VLOOKUP(E313,'Clientes'!$A$2:$E$1000,3,FALSE),""))</f>
        <v/>
      </c>
      <c r="H313" s="14">
        <f>IF(E313="","",IFERROR(VLOOKUP(E313,'Clientes'!$A$2:$E$1000,4,FALSE),""))</f>
        <v/>
      </c>
      <c r="I313" s="2" t="n"/>
      <c r="J313" s="7" t="n"/>
      <c r="K313" s="8" t="n"/>
      <c r="L313" s="37" t="n"/>
      <c r="M313" s="10" t="n"/>
      <c r="N313" s="40">
        <f>IF(OR(K313="",L313=""),"",K313*L313*(1-M313))</f>
        <v/>
      </c>
      <c r="O313" s="10" t="n"/>
      <c r="P313" s="40">
        <f>IF(OR(N313="",O313=""),"",N313*O313)</f>
        <v/>
      </c>
      <c r="Q313" s="40">
        <f>IF(OR(N313="",P313=""),"",N313+P313)</f>
        <v/>
      </c>
      <c r="R313" s="2" t="n"/>
      <c r="S313" s="10" t="n"/>
      <c r="T313" s="40">
        <f>IF(OR(Q313="",S313=""),"",Q313*S313)</f>
        <v/>
      </c>
      <c r="U313" s="17">
        <f>IF(D313="","",D313-TODAY())</f>
        <v/>
      </c>
      <c r="V313" s="15">
        <f>IF(R313="","",IF(R313="Aceptado","Ganado",IF(R313="Rechazado","Perdido",IF(D313&lt;TODAY(),"Vencido","Pendiente"))))</f>
        <v/>
      </c>
      <c r="W313" s="7" t="n"/>
    </row>
    <row r="314">
      <c r="A314" s="2" t="n"/>
      <c r="B314" s="2" t="n"/>
      <c r="C314" s="35" t="n"/>
      <c r="D314" s="36">
        <f>IF(C314="","",C314+30)</f>
        <v/>
      </c>
      <c r="E314" s="2" t="n"/>
      <c r="F314" s="5">
        <f>IF(E314="","",IFERROR(VLOOKUP(E314,'Clientes'!$A$2:$E$1000,2,FALSE),"Cliente no encontrado"))</f>
        <v/>
      </c>
      <c r="G314" s="6">
        <f>IF(E314="","",IFERROR(VLOOKUP(E314,'Clientes'!$A$2:$E$1000,3,FALSE),""))</f>
        <v/>
      </c>
      <c r="H314" s="5">
        <f>IF(E314="","",IFERROR(VLOOKUP(E314,'Clientes'!$A$2:$E$1000,4,FALSE),""))</f>
        <v/>
      </c>
      <c r="I314" s="2" t="n"/>
      <c r="J314" s="7" t="n"/>
      <c r="K314" s="8" t="n"/>
      <c r="L314" s="37" t="n"/>
      <c r="M314" s="10" t="n"/>
      <c r="N314" s="38">
        <f>IF(OR(K314="",L314=""),"",K314*L314*(1-M314))</f>
        <v/>
      </c>
      <c r="O314" s="10" t="n"/>
      <c r="P314" s="38">
        <f>IF(OR(N314="",O314=""),"",N314*O314)</f>
        <v/>
      </c>
      <c r="Q314" s="38">
        <f>IF(OR(N314="",P314=""),"",N314+P314)</f>
        <v/>
      </c>
      <c r="R314" s="2" t="n"/>
      <c r="S314" s="10" t="n"/>
      <c r="T314" s="38">
        <f>IF(OR(Q314="",S314=""),"",Q314*S314)</f>
        <v/>
      </c>
      <c r="U314" s="12">
        <f>IF(D314="","",D314-TODAY())</f>
        <v/>
      </c>
      <c r="V314" s="6">
        <f>IF(R314="","",IF(R314="Aceptado","Ganado",IF(R314="Rechazado","Perdido",IF(D314&lt;TODAY(),"Vencido","Pendiente"))))</f>
        <v/>
      </c>
      <c r="W314" s="7" t="n"/>
    </row>
    <row r="315">
      <c r="A315" s="2" t="n"/>
      <c r="B315" s="2" t="n"/>
      <c r="C315" s="35" t="n"/>
      <c r="D315" s="39">
        <f>IF(C315="","",C315+30)</f>
        <v/>
      </c>
      <c r="E315" s="2" t="n"/>
      <c r="F315" s="14">
        <f>IF(E315="","",IFERROR(VLOOKUP(E315,'Clientes'!$A$2:$E$1000,2,FALSE),"Cliente no encontrado"))</f>
        <v/>
      </c>
      <c r="G315" s="15">
        <f>IF(E315="","",IFERROR(VLOOKUP(E315,'Clientes'!$A$2:$E$1000,3,FALSE),""))</f>
        <v/>
      </c>
      <c r="H315" s="14">
        <f>IF(E315="","",IFERROR(VLOOKUP(E315,'Clientes'!$A$2:$E$1000,4,FALSE),""))</f>
        <v/>
      </c>
      <c r="I315" s="2" t="n"/>
      <c r="J315" s="7" t="n"/>
      <c r="K315" s="8" t="n"/>
      <c r="L315" s="37" t="n"/>
      <c r="M315" s="10" t="n"/>
      <c r="N315" s="40">
        <f>IF(OR(K315="",L315=""),"",K315*L315*(1-M315))</f>
        <v/>
      </c>
      <c r="O315" s="10" t="n"/>
      <c r="P315" s="40">
        <f>IF(OR(N315="",O315=""),"",N315*O315)</f>
        <v/>
      </c>
      <c r="Q315" s="40">
        <f>IF(OR(N315="",P315=""),"",N315+P315)</f>
        <v/>
      </c>
      <c r="R315" s="2" t="n"/>
      <c r="S315" s="10" t="n"/>
      <c r="T315" s="40">
        <f>IF(OR(Q315="",S315=""),"",Q315*S315)</f>
        <v/>
      </c>
      <c r="U315" s="17">
        <f>IF(D315="","",D315-TODAY())</f>
        <v/>
      </c>
      <c r="V315" s="15">
        <f>IF(R315="","",IF(R315="Aceptado","Ganado",IF(R315="Rechazado","Perdido",IF(D315&lt;TODAY(),"Vencido","Pendiente"))))</f>
        <v/>
      </c>
      <c r="W315" s="7" t="n"/>
    </row>
    <row r="316">
      <c r="A316" s="2" t="n"/>
      <c r="B316" s="2" t="n"/>
      <c r="C316" s="35" t="n"/>
      <c r="D316" s="36">
        <f>IF(C316="","",C316+30)</f>
        <v/>
      </c>
      <c r="E316" s="2" t="n"/>
      <c r="F316" s="5">
        <f>IF(E316="","",IFERROR(VLOOKUP(E316,'Clientes'!$A$2:$E$1000,2,FALSE),"Cliente no encontrado"))</f>
        <v/>
      </c>
      <c r="G316" s="6">
        <f>IF(E316="","",IFERROR(VLOOKUP(E316,'Clientes'!$A$2:$E$1000,3,FALSE),""))</f>
        <v/>
      </c>
      <c r="H316" s="5">
        <f>IF(E316="","",IFERROR(VLOOKUP(E316,'Clientes'!$A$2:$E$1000,4,FALSE),""))</f>
        <v/>
      </c>
      <c r="I316" s="2" t="n"/>
      <c r="J316" s="7" t="n"/>
      <c r="K316" s="8" t="n"/>
      <c r="L316" s="37" t="n"/>
      <c r="M316" s="10" t="n"/>
      <c r="N316" s="38">
        <f>IF(OR(K316="",L316=""),"",K316*L316*(1-M316))</f>
        <v/>
      </c>
      <c r="O316" s="10" t="n"/>
      <c r="P316" s="38">
        <f>IF(OR(N316="",O316=""),"",N316*O316)</f>
        <v/>
      </c>
      <c r="Q316" s="38">
        <f>IF(OR(N316="",P316=""),"",N316+P316)</f>
        <v/>
      </c>
      <c r="R316" s="2" t="n"/>
      <c r="S316" s="10" t="n"/>
      <c r="T316" s="38">
        <f>IF(OR(Q316="",S316=""),"",Q316*S316)</f>
        <v/>
      </c>
      <c r="U316" s="12">
        <f>IF(D316="","",D316-TODAY())</f>
        <v/>
      </c>
      <c r="V316" s="6">
        <f>IF(R316="","",IF(R316="Aceptado","Ganado",IF(R316="Rechazado","Perdido",IF(D316&lt;TODAY(),"Vencido","Pendiente"))))</f>
        <v/>
      </c>
      <c r="W316" s="7" t="n"/>
    </row>
    <row r="317">
      <c r="A317" s="2" t="n"/>
      <c r="B317" s="2" t="n"/>
      <c r="C317" s="35" t="n"/>
      <c r="D317" s="39">
        <f>IF(C317="","",C317+30)</f>
        <v/>
      </c>
      <c r="E317" s="2" t="n"/>
      <c r="F317" s="14">
        <f>IF(E317="","",IFERROR(VLOOKUP(E317,'Clientes'!$A$2:$E$1000,2,FALSE),"Cliente no encontrado"))</f>
        <v/>
      </c>
      <c r="G317" s="15">
        <f>IF(E317="","",IFERROR(VLOOKUP(E317,'Clientes'!$A$2:$E$1000,3,FALSE),""))</f>
        <v/>
      </c>
      <c r="H317" s="14">
        <f>IF(E317="","",IFERROR(VLOOKUP(E317,'Clientes'!$A$2:$E$1000,4,FALSE),""))</f>
        <v/>
      </c>
      <c r="I317" s="2" t="n"/>
      <c r="J317" s="7" t="n"/>
      <c r="K317" s="8" t="n"/>
      <c r="L317" s="37" t="n"/>
      <c r="M317" s="10" t="n"/>
      <c r="N317" s="40">
        <f>IF(OR(K317="",L317=""),"",K317*L317*(1-M317))</f>
        <v/>
      </c>
      <c r="O317" s="10" t="n"/>
      <c r="P317" s="40">
        <f>IF(OR(N317="",O317=""),"",N317*O317)</f>
        <v/>
      </c>
      <c r="Q317" s="40">
        <f>IF(OR(N317="",P317=""),"",N317+P317)</f>
        <v/>
      </c>
      <c r="R317" s="2" t="n"/>
      <c r="S317" s="10" t="n"/>
      <c r="T317" s="40">
        <f>IF(OR(Q317="",S317=""),"",Q317*S317)</f>
        <v/>
      </c>
      <c r="U317" s="17">
        <f>IF(D317="","",D317-TODAY())</f>
        <v/>
      </c>
      <c r="V317" s="15">
        <f>IF(R317="","",IF(R317="Aceptado","Ganado",IF(R317="Rechazado","Perdido",IF(D317&lt;TODAY(),"Vencido","Pendiente"))))</f>
        <v/>
      </c>
      <c r="W317" s="7" t="n"/>
    </row>
    <row r="318">
      <c r="A318" s="2" t="n"/>
      <c r="B318" s="2" t="n"/>
      <c r="C318" s="35" t="n"/>
      <c r="D318" s="36">
        <f>IF(C318="","",C318+30)</f>
        <v/>
      </c>
      <c r="E318" s="2" t="n"/>
      <c r="F318" s="5">
        <f>IF(E318="","",IFERROR(VLOOKUP(E318,'Clientes'!$A$2:$E$1000,2,FALSE),"Cliente no encontrado"))</f>
        <v/>
      </c>
      <c r="G318" s="6">
        <f>IF(E318="","",IFERROR(VLOOKUP(E318,'Clientes'!$A$2:$E$1000,3,FALSE),""))</f>
        <v/>
      </c>
      <c r="H318" s="5">
        <f>IF(E318="","",IFERROR(VLOOKUP(E318,'Clientes'!$A$2:$E$1000,4,FALSE),""))</f>
        <v/>
      </c>
      <c r="I318" s="2" t="n"/>
      <c r="J318" s="7" t="n"/>
      <c r="K318" s="8" t="n"/>
      <c r="L318" s="37" t="n"/>
      <c r="M318" s="10" t="n"/>
      <c r="N318" s="38">
        <f>IF(OR(K318="",L318=""),"",K318*L318*(1-M318))</f>
        <v/>
      </c>
      <c r="O318" s="10" t="n"/>
      <c r="P318" s="38">
        <f>IF(OR(N318="",O318=""),"",N318*O318)</f>
        <v/>
      </c>
      <c r="Q318" s="38">
        <f>IF(OR(N318="",P318=""),"",N318+P318)</f>
        <v/>
      </c>
      <c r="R318" s="2" t="n"/>
      <c r="S318" s="10" t="n"/>
      <c r="T318" s="38">
        <f>IF(OR(Q318="",S318=""),"",Q318*S318)</f>
        <v/>
      </c>
      <c r="U318" s="12">
        <f>IF(D318="","",D318-TODAY())</f>
        <v/>
      </c>
      <c r="V318" s="6">
        <f>IF(R318="","",IF(R318="Aceptado","Ganado",IF(R318="Rechazado","Perdido",IF(D318&lt;TODAY(),"Vencido","Pendiente"))))</f>
        <v/>
      </c>
      <c r="W318" s="7" t="n"/>
    </row>
    <row r="319">
      <c r="A319" s="2" t="n"/>
      <c r="B319" s="2" t="n"/>
      <c r="C319" s="35" t="n"/>
      <c r="D319" s="39">
        <f>IF(C319="","",C319+30)</f>
        <v/>
      </c>
      <c r="E319" s="2" t="n"/>
      <c r="F319" s="14">
        <f>IF(E319="","",IFERROR(VLOOKUP(E319,'Clientes'!$A$2:$E$1000,2,FALSE),"Cliente no encontrado"))</f>
        <v/>
      </c>
      <c r="G319" s="15">
        <f>IF(E319="","",IFERROR(VLOOKUP(E319,'Clientes'!$A$2:$E$1000,3,FALSE),""))</f>
        <v/>
      </c>
      <c r="H319" s="14">
        <f>IF(E319="","",IFERROR(VLOOKUP(E319,'Clientes'!$A$2:$E$1000,4,FALSE),""))</f>
        <v/>
      </c>
      <c r="I319" s="2" t="n"/>
      <c r="J319" s="7" t="n"/>
      <c r="K319" s="8" t="n"/>
      <c r="L319" s="37" t="n"/>
      <c r="M319" s="10" t="n"/>
      <c r="N319" s="40">
        <f>IF(OR(K319="",L319=""),"",K319*L319*(1-M319))</f>
        <v/>
      </c>
      <c r="O319" s="10" t="n"/>
      <c r="P319" s="40">
        <f>IF(OR(N319="",O319=""),"",N319*O319)</f>
        <v/>
      </c>
      <c r="Q319" s="40">
        <f>IF(OR(N319="",P319=""),"",N319+P319)</f>
        <v/>
      </c>
      <c r="R319" s="2" t="n"/>
      <c r="S319" s="10" t="n"/>
      <c r="T319" s="40">
        <f>IF(OR(Q319="",S319=""),"",Q319*S319)</f>
        <v/>
      </c>
      <c r="U319" s="17">
        <f>IF(D319="","",D319-TODAY())</f>
        <v/>
      </c>
      <c r="V319" s="15">
        <f>IF(R319="","",IF(R319="Aceptado","Ganado",IF(R319="Rechazado","Perdido",IF(D319&lt;TODAY(),"Vencido","Pendiente"))))</f>
        <v/>
      </c>
      <c r="W319" s="7" t="n"/>
    </row>
    <row r="320">
      <c r="A320" s="2" t="n"/>
      <c r="B320" s="2" t="n"/>
      <c r="C320" s="35" t="n"/>
      <c r="D320" s="36">
        <f>IF(C320="","",C320+30)</f>
        <v/>
      </c>
      <c r="E320" s="2" t="n"/>
      <c r="F320" s="5">
        <f>IF(E320="","",IFERROR(VLOOKUP(E320,'Clientes'!$A$2:$E$1000,2,FALSE),"Cliente no encontrado"))</f>
        <v/>
      </c>
      <c r="G320" s="6">
        <f>IF(E320="","",IFERROR(VLOOKUP(E320,'Clientes'!$A$2:$E$1000,3,FALSE),""))</f>
        <v/>
      </c>
      <c r="H320" s="5">
        <f>IF(E320="","",IFERROR(VLOOKUP(E320,'Clientes'!$A$2:$E$1000,4,FALSE),""))</f>
        <v/>
      </c>
      <c r="I320" s="2" t="n"/>
      <c r="J320" s="7" t="n"/>
      <c r="K320" s="8" t="n"/>
      <c r="L320" s="37" t="n"/>
      <c r="M320" s="10" t="n"/>
      <c r="N320" s="38">
        <f>IF(OR(K320="",L320=""),"",K320*L320*(1-M320))</f>
        <v/>
      </c>
      <c r="O320" s="10" t="n"/>
      <c r="P320" s="38">
        <f>IF(OR(N320="",O320=""),"",N320*O320)</f>
        <v/>
      </c>
      <c r="Q320" s="38">
        <f>IF(OR(N320="",P320=""),"",N320+P320)</f>
        <v/>
      </c>
      <c r="R320" s="2" t="n"/>
      <c r="S320" s="10" t="n"/>
      <c r="T320" s="38">
        <f>IF(OR(Q320="",S320=""),"",Q320*S320)</f>
        <v/>
      </c>
      <c r="U320" s="12">
        <f>IF(D320="","",D320-TODAY())</f>
        <v/>
      </c>
      <c r="V320" s="6">
        <f>IF(R320="","",IF(R320="Aceptado","Ganado",IF(R320="Rechazado","Perdido",IF(D320&lt;TODAY(),"Vencido","Pendiente"))))</f>
        <v/>
      </c>
      <c r="W320" s="7" t="n"/>
    </row>
    <row r="321">
      <c r="A321" s="2" t="n"/>
      <c r="B321" s="2" t="n"/>
      <c r="C321" s="35" t="n"/>
      <c r="D321" s="39">
        <f>IF(C321="","",C321+30)</f>
        <v/>
      </c>
      <c r="E321" s="2" t="n"/>
      <c r="F321" s="14">
        <f>IF(E321="","",IFERROR(VLOOKUP(E321,'Clientes'!$A$2:$E$1000,2,FALSE),"Cliente no encontrado"))</f>
        <v/>
      </c>
      <c r="G321" s="15">
        <f>IF(E321="","",IFERROR(VLOOKUP(E321,'Clientes'!$A$2:$E$1000,3,FALSE),""))</f>
        <v/>
      </c>
      <c r="H321" s="14">
        <f>IF(E321="","",IFERROR(VLOOKUP(E321,'Clientes'!$A$2:$E$1000,4,FALSE),""))</f>
        <v/>
      </c>
      <c r="I321" s="2" t="n"/>
      <c r="J321" s="7" t="n"/>
      <c r="K321" s="8" t="n"/>
      <c r="L321" s="37" t="n"/>
      <c r="M321" s="10" t="n"/>
      <c r="N321" s="40">
        <f>IF(OR(K321="",L321=""),"",K321*L321*(1-M321))</f>
        <v/>
      </c>
      <c r="O321" s="10" t="n"/>
      <c r="P321" s="40">
        <f>IF(OR(N321="",O321=""),"",N321*O321)</f>
        <v/>
      </c>
      <c r="Q321" s="40">
        <f>IF(OR(N321="",P321=""),"",N321+P321)</f>
        <v/>
      </c>
      <c r="R321" s="2" t="n"/>
      <c r="S321" s="10" t="n"/>
      <c r="T321" s="40">
        <f>IF(OR(Q321="",S321=""),"",Q321*S321)</f>
        <v/>
      </c>
      <c r="U321" s="17">
        <f>IF(D321="","",D321-TODAY())</f>
        <v/>
      </c>
      <c r="V321" s="15">
        <f>IF(R321="","",IF(R321="Aceptado","Ganado",IF(R321="Rechazado","Perdido",IF(D321&lt;TODAY(),"Vencido","Pendiente"))))</f>
        <v/>
      </c>
      <c r="W321" s="7" t="n"/>
    </row>
    <row r="322">
      <c r="A322" s="2" t="n"/>
      <c r="B322" s="2" t="n"/>
      <c r="C322" s="35" t="n"/>
      <c r="D322" s="36">
        <f>IF(C322="","",C322+30)</f>
        <v/>
      </c>
      <c r="E322" s="2" t="n"/>
      <c r="F322" s="5">
        <f>IF(E322="","",IFERROR(VLOOKUP(E322,'Clientes'!$A$2:$E$1000,2,FALSE),"Cliente no encontrado"))</f>
        <v/>
      </c>
      <c r="G322" s="6">
        <f>IF(E322="","",IFERROR(VLOOKUP(E322,'Clientes'!$A$2:$E$1000,3,FALSE),""))</f>
        <v/>
      </c>
      <c r="H322" s="5">
        <f>IF(E322="","",IFERROR(VLOOKUP(E322,'Clientes'!$A$2:$E$1000,4,FALSE),""))</f>
        <v/>
      </c>
      <c r="I322" s="2" t="n"/>
      <c r="J322" s="7" t="n"/>
      <c r="K322" s="8" t="n"/>
      <c r="L322" s="37" t="n"/>
      <c r="M322" s="10" t="n"/>
      <c r="N322" s="38">
        <f>IF(OR(K322="",L322=""),"",K322*L322*(1-M322))</f>
        <v/>
      </c>
      <c r="O322" s="10" t="n"/>
      <c r="P322" s="38">
        <f>IF(OR(N322="",O322=""),"",N322*O322)</f>
        <v/>
      </c>
      <c r="Q322" s="38">
        <f>IF(OR(N322="",P322=""),"",N322+P322)</f>
        <v/>
      </c>
      <c r="R322" s="2" t="n"/>
      <c r="S322" s="10" t="n"/>
      <c r="T322" s="38">
        <f>IF(OR(Q322="",S322=""),"",Q322*S322)</f>
        <v/>
      </c>
      <c r="U322" s="12">
        <f>IF(D322="","",D322-TODAY())</f>
        <v/>
      </c>
      <c r="V322" s="6">
        <f>IF(R322="","",IF(R322="Aceptado","Ganado",IF(R322="Rechazado","Perdido",IF(D322&lt;TODAY(),"Vencido","Pendiente"))))</f>
        <v/>
      </c>
      <c r="W322" s="7" t="n"/>
    </row>
    <row r="323">
      <c r="A323" s="2" t="n"/>
      <c r="B323" s="2" t="n"/>
      <c r="C323" s="35" t="n"/>
      <c r="D323" s="39">
        <f>IF(C323="","",C323+30)</f>
        <v/>
      </c>
      <c r="E323" s="2" t="n"/>
      <c r="F323" s="14">
        <f>IF(E323="","",IFERROR(VLOOKUP(E323,'Clientes'!$A$2:$E$1000,2,FALSE),"Cliente no encontrado"))</f>
        <v/>
      </c>
      <c r="G323" s="15">
        <f>IF(E323="","",IFERROR(VLOOKUP(E323,'Clientes'!$A$2:$E$1000,3,FALSE),""))</f>
        <v/>
      </c>
      <c r="H323" s="14">
        <f>IF(E323="","",IFERROR(VLOOKUP(E323,'Clientes'!$A$2:$E$1000,4,FALSE),""))</f>
        <v/>
      </c>
      <c r="I323" s="2" t="n"/>
      <c r="J323" s="7" t="n"/>
      <c r="K323" s="8" t="n"/>
      <c r="L323" s="37" t="n"/>
      <c r="M323" s="10" t="n"/>
      <c r="N323" s="40">
        <f>IF(OR(K323="",L323=""),"",K323*L323*(1-M323))</f>
        <v/>
      </c>
      <c r="O323" s="10" t="n"/>
      <c r="P323" s="40">
        <f>IF(OR(N323="",O323=""),"",N323*O323)</f>
        <v/>
      </c>
      <c r="Q323" s="40">
        <f>IF(OR(N323="",P323=""),"",N323+P323)</f>
        <v/>
      </c>
      <c r="R323" s="2" t="n"/>
      <c r="S323" s="10" t="n"/>
      <c r="T323" s="40">
        <f>IF(OR(Q323="",S323=""),"",Q323*S323)</f>
        <v/>
      </c>
      <c r="U323" s="17">
        <f>IF(D323="","",D323-TODAY())</f>
        <v/>
      </c>
      <c r="V323" s="15">
        <f>IF(R323="","",IF(R323="Aceptado","Ganado",IF(R323="Rechazado","Perdido",IF(D323&lt;TODAY(),"Vencido","Pendiente"))))</f>
        <v/>
      </c>
      <c r="W323" s="7" t="n"/>
    </row>
    <row r="324">
      <c r="A324" s="2" t="n"/>
      <c r="B324" s="2" t="n"/>
      <c r="C324" s="35" t="n"/>
      <c r="D324" s="36">
        <f>IF(C324="","",C324+30)</f>
        <v/>
      </c>
      <c r="E324" s="2" t="n"/>
      <c r="F324" s="5">
        <f>IF(E324="","",IFERROR(VLOOKUP(E324,'Clientes'!$A$2:$E$1000,2,FALSE),"Cliente no encontrado"))</f>
        <v/>
      </c>
      <c r="G324" s="6">
        <f>IF(E324="","",IFERROR(VLOOKUP(E324,'Clientes'!$A$2:$E$1000,3,FALSE),""))</f>
        <v/>
      </c>
      <c r="H324" s="5">
        <f>IF(E324="","",IFERROR(VLOOKUP(E324,'Clientes'!$A$2:$E$1000,4,FALSE),""))</f>
        <v/>
      </c>
      <c r="I324" s="2" t="n"/>
      <c r="J324" s="7" t="n"/>
      <c r="K324" s="8" t="n"/>
      <c r="L324" s="37" t="n"/>
      <c r="M324" s="10" t="n"/>
      <c r="N324" s="38">
        <f>IF(OR(K324="",L324=""),"",K324*L324*(1-M324))</f>
        <v/>
      </c>
      <c r="O324" s="10" t="n"/>
      <c r="P324" s="38">
        <f>IF(OR(N324="",O324=""),"",N324*O324)</f>
        <v/>
      </c>
      <c r="Q324" s="38">
        <f>IF(OR(N324="",P324=""),"",N324+P324)</f>
        <v/>
      </c>
      <c r="R324" s="2" t="n"/>
      <c r="S324" s="10" t="n"/>
      <c r="T324" s="38">
        <f>IF(OR(Q324="",S324=""),"",Q324*S324)</f>
        <v/>
      </c>
      <c r="U324" s="12">
        <f>IF(D324="","",D324-TODAY())</f>
        <v/>
      </c>
      <c r="V324" s="6">
        <f>IF(R324="","",IF(R324="Aceptado","Ganado",IF(R324="Rechazado","Perdido",IF(D324&lt;TODAY(),"Vencido","Pendiente"))))</f>
        <v/>
      </c>
      <c r="W324" s="7" t="n"/>
    </row>
    <row r="325">
      <c r="A325" s="2" t="n"/>
      <c r="B325" s="2" t="n"/>
      <c r="C325" s="35" t="n"/>
      <c r="D325" s="39">
        <f>IF(C325="","",C325+30)</f>
        <v/>
      </c>
      <c r="E325" s="2" t="n"/>
      <c r="F325" s="14">
        <f>IF(E325="","",IFERROR(VLOOKUP(E325,'Clientes'!$A$2:$E$1000,2,FALSE),"Cliente no encontrado"))</f>
        <v/>
      </c>
      <c r="G325" s="15">
        <f>IF(E325="","",IFERROR(VLOOKUP(E325,'Clientes'!$A$2:$E$1000,3,FALSE),""))</f>
        <v/>
      </c>
      <c r="H325" s="14">
        <f>IF(E325="","",IFERROR(VLOOKUP(E325,'Clientes'!$A$2:$E$1000,4,FALSE),""))</f>
        <v/>
      </c>
      <c r="I325" s="2" t="n"/>
      <c r="J325" s="7" t="n"/>
      <c r="K325" s="8" t="n"/>
      <c r="L325" s="37" t="n"/>
      <c r="M325" s="10" t="n"/>
      <c r="N325" s="40">
        <f>IF(OR(K325="",L325=""),"",K325*L325*(1-M325))</f>
        <v/>
      </c>
      <c r="O325" s="10" t="n"/>
      <c r="P325" s="40">
        <f>IF(OR(N325="",O325=""),"",N325*O325)</f>
        <v/>
      </c>
      <c r="Q325" s="40">
        <f>IF(OR(N325="",P325=""),"",N325+P325)</f>
        <v/>
      </c>
      <c r="R325" s="2" t="n"/>
      <c r="S325" s="10" t="n"/>
      <c r="T325" s="40">
        <f>IF(OR(Q325="",S325=""),"",Q325*S325)</f>
        <v/>
      </c>
      <c r="U325" s="17">
        <f>IF(D325="","",D325-TODAY())</f>
        <v/>
      </c>
      <c r="V325" s="15">
        <f>IF(R325="","",IF(R325="Aceptado","Ganado",IF(R325="Rechazado","Perdido",IF(D325&lt;TODAY(),"Vencido","Pendiente"))))</f>
        <v/>
      </c>
      <c r="W325" s="7" t="n"/>
    </row>
    <row r="326">
      <c r="A326" s="2" t="n"/>
      <c r="B326" s="2" t="n"/>
      <c r="C326" s="35" t="n"/>
      <c r="D326" s="36">
        <f>IF(C326="","",C326+30)</f>
        <v/>
      </c>
      <c r="E326" s="2" t="n"/>
      <c r="F326" s="5">
        <f>IF(E326="","",IFERROR(VLOOKUP(E326,'Clientes'!$A$2:$E$1000,2,FALSE),"Cliente no encontrado"))</f>
        <v/>
      </c>
      <c r="G326" s="6">
        <f>IF(E326="","",IFERROR(VLOOKUP(E326,'Clientes'!$A$2:$E$1000,3,FALSE),""))</f>
        <v/>
      </c>
      <c r="H326" s="5">
        <f>IF(E326="","",IFERROR(VLOOKUP(E326,'Clientes'!$A$2:$E$1000,4,FALSE),""))</f>
        <v/>
      </c>
      <c r="I326" s="2" t="n"/>
      <c r="J326" s="7" t="n"/>
      <c r="K326" s="8" t="n"/>
      <c r="L326" s="37" t="n"/>
      <c r="M326" s="10" t="n"/>
      <c r="N326" s="38">
        <f>IF(OR(K326="",L326=""),"",K326*L326*(1-M326))</f>
        <v/>
      </c>
      <c r="O326" s="10" t="n"/>
      <c r="P326" s="38">
        <f>IF(OR(N326="",O326=""),"",N326*O326)</f>
        <v/>
      </c>
      <c r="Q326" s="38">
        <f>IF(OR(N326="",P326=""),"",N326+P326)</f>
        <v/>
      </c>
      <c r="R326" s="2" t="n"/>
      <c r="S326" s="10" t="n"/>
      <c r="T326" s="38">
        <f>IF(OR(Q326="",S326=""),"",Q326*S326)</f>
        <v/>
      </c>
      <c r="U326" s="12">
        <f>IF(D326="","",D326-TODAY())</f>
        <v/>
      </c>
      <c r="V326" s="6">
        <f>IF(R326="","",IF(R326="Aceptado","Ganado",IF(R326="Rechazado","Perdido",IF(D326&lt;TODAY(),"Vencido","Pendiente"))))</f>
        <v/>
      </c>
      <c r="W326" s="7" t="n"/>
    </row>
    <row r="327">
      <c r="A327" s="2" t="n"/>
      <c r="B327" s="2" t="n"/>
      <c r="C327" s="35" t="n"/>
      <c r="D327" s="39">
        <f>IF(C327="","",C327+30)</f>
        <v/>
      </c>
      <c r="E327" s="2" t="n"/>
      <c r="F327" s="14">
        <f>IF(E327="","",IFERROR(VLOOKUP(E327,'Clientes'!$A$2:$E$1000,2,FALSE),"Cliente no encontrado"))</f>
        <v/>
      </c>
      <c r="G327" s="15">
        <f>IF(E327="","",IFERROR(VLOOKUP(E327,'Clientes'!$A$2:$E$1000,3,FALSE),""))</f>
        <v/>
      </c>
      <c r="H327" s="14">
        <f>IF(E327="","",IFERROR(VLOOKUP(E327,'Clientes'!$A$2:$E$1000,4,FALSE),""))</f>
        <v/>
      </c>
      <c r="I327" s="2" t="n"/>
      <c r="J327" s="7" t="n"/>
      <c r="K327" s="8" t="n"/>
      <c r="L327" s="37" t="n"/>
      <c r="M327" s="10" t="n"/>
      <c r="N327" s="40">
        <f>IF(OR(K327="",L327=""),"",K327*L327*(1-M327))</f>
        <v/>
      </c>
      <c r="O327" s="10" t="n"/>
      <c r="P327" s="40">
        <f>IF(OR(N327="",O327=""),"",N327*O327)</f>
        <v/>
      </c>
      <c r="Q327" s="40">
        <f>IF(OR(N327="",P327=""),"",N327+P327)</f>
        <v/>
      </c>
      <c r="R327" s="2" t="n"/>
      <c r="S327" s="10" t="n"/>
      <c r="T327" s="40">
        <f>IF(OR(Q327="",S327=""),"",Q327*S327)</f>
        <v/>
      </c>
      <c r="U327" s="17">
        <f>IF(D327="","",D327-TODAY())</f>
        <v/>
      </c>
      <c r="V327" s="15">
        <f>IF(R327="","",IF(R327="Aceptado","Ganado",IF(R327="Rechazado","Perdido",IF(D327&lt;TODAY(),"Vencido","Pendiente"))))</f>
        <v/>
      </c>
      <c r="W327" s="7" t="n"/>
    </row>
    <row r="328">
      <c r="A328" s="2" t="n"/>
      <c r="B328" s="2" t="n"/>
      <c r="C328" s="35" t="n"/>
      <c r="D328" s="36">
        <f>IF(C328="","",C328+30)</f>
        <v/>
      </c>
      <c r="E328" s="2" t="n"/>
      <c r="F328" s="5">
        <f>IF(E328="","",IFERROR(VLOOKUP(E328,'Clientes'!$A$2:$E$1000,2,FALSE),"Cliente no encontrado"))</f>
        <v/>
      </c>
      <c r="G328" s="6">
        <f>IF(E328="","",IFERROR(VLOOKUP(E328,'Clientes'!$A$2:$E$1000,3,FALSE),""))</f>
        <v/>
      </c>
      <c r="H328" s="5">
        <f>IF(E328="","",IFERROR(VLOOKUP(E328,'Clientes'!$A$2:$E$1000,4,FALSE),""))</f>
        <v/>
      </c>
      <c r="I328" s="2" t="n"/>
      <c r="J328" s="7" t="n"/>
      <c r="K328" s="8" t="n"/>
      <c r="L328" s="37" t="n"/>
      <c r="M328" s="10" t="n"/>
      <c r="N328" s="38">
        <f>IF(OR(K328="",L328=""),"",K328*L328*(1-M328))</f>
        <v/>
      </c>
      <c r="O328" s="10" t="n"/>
      <c r="P328" s="38">
        <f>IF(OR(N328="",O328=""),"",N328*O328)</f>
        <v/>
      </c>
      <c r="Q328" s="38">
        <f>IF(OR(N328="",P328=""),"",N328+P328)</f>
        <v/>
      </c>
      <c r="R328" s="2" t="n"/>
      <c r="S328" s="10" t="n"/>
      <c r="T328" s="38">
        <f>IF(OR(Q328="",S328=""),"",Q328*S328)</f>
        <v/>
      </c>
      <c r="U328" s="12">
        <f>IF(D328="","",D328-TODAY())</f>
        <v/>
      </c>
      <c r="V328" s="6">
        <f>IF(R328="","",IF(R328="Aceptado","Ganado",IF(R328="Rechazado","Perdido",IF(D328&lt;TODAY(),"Vencido","Pendiente"))))</f>
        <v/>
      </c>
      <c r="W328" s="7" t="n"/>
    </row>
    <row r="329">
      <c r="A329" s="2" t="n"/>
      <c r="B329" s="2" t="n"/>
      <c r="C329" s="35" t="n"/>
      <c r="D329" s="39">
        <f>IF(C329="","",C329+30)</f>
        <v/>
      </c>
      <c r="E329" s="2" t="n"/>
      <c r="F329" s="14">
        <f>IF(E329="","",IFERROR(VLOOKUP(E329,'Clientes'!$A$2:$E$1000,2,FALSE),"Cliente no encontrado"))</f>
        <v/>
      </c>
      <c r="G329" s="15">
        <f>IF(E329="","",IFERROR(VLOOKUP(E329,'Clientes'!$A$2:$E$1000,3,FALSE),""))</f>
        <v/>
      </c>
      <c r="H329" s="14">
        <f>IF(E329="","",IFERROR(VLOOKUP(E329,'Clientes'!$A$2:$E$1000,4,FALSE),""))</f>
        <v/>
      </c>
      <c r="I329" s="2" t="n"/>
      <c r="J329" s="7" t="n"/>
      <c r="K329" s="8" t="n"/>
      <c r="L329" s="37" t="n"/>
      <c r="M329" s="10" t="n"/>
      <c r="N329" s="40">
        <f>IF(OR(K329="",L329=""),"",K329*L329*(1-M329))</f>
        <v/>
      </c>
      <c r="O329" s="10" t="n"/>
      <c r="P329" s="40">
        <f>IF(OR(N329="",O329=""),"",N329*O329)</f>
        <v/>
      </c>
      <c r="Q329" s="40">
        <f>IF(OR(N329="",P329=""),"",N329+P329)</f>
        <v/>
      </c>
      <c r="R329" s="2" t="n"/>
      <c r="S329" s="10" t="n"/>
      <c r="T329" s="40">
        <f>IF(OR(Q329="",S329=""),"",Q329*S329)</f>
        <v/>
      </c>
      <c r="U329" s="17">
        <f>IF(D329="","",D329-TODAY())</f>
        <v/>
      </c>
      <c r="V329" s="15">
        <f>IF(R329="","",IF(R329="Aceptado","Ganado",IF(R329="Rechazado","Perdido",IF(D329&lt;TODAY(),"Vencido","Pendiente"))))</f>
        <v/>
      </c>
      <c r="W329" s="7" t="n"/>
    </row>
    <row r="330">
      <c r="A330" s="2" t="n"/>
      <c r="B330" s="2" t="n"/>
      <c r="C330" s="35" t="n"/>
      <c r="D330" s="36">
        <f>IF(C330="","",C330+30)</f>
        <v/>
      </c>
      <c r="E330" s="2" t="n"/>
      <c r="F330" s="5">
        <f>IF(E330="","",IFERROR(VLOOKUP(E330,'Clientes'!$A$2:$E$1000,2,FALSE),"Cliente no encontrado"))</f>
        <v/>
      </c>
      <c r="G330" s="6">
        <f>IF(E330="","",IFERROR(VLOOKUP(E330,'Clientes'!$A$2:$E$1000,3,FALSE),""))</f>
        <v/>
      </c>
      <c r="H330" s="5">
        <f>IF(E330="","",IFERROR(VLOOKUP(E330,'Clientes'!$A$2:$E$1000,4,FALSE),""))</f>
        <v/>
      </c>
      <c r="I330" s="2" t="n"/>
      <c r="J330" s="7" t="n"/>
      <c r="K330" s="8" t="n"/>
      <c r="L330" s="37" t="n"/>
      <c r="M330" s="10" t="n"/>
      <c r="N330" s="38">
        <f>IF(OR(K330="",L330=""),"",K330*L330*(1-M330))</f>
        <v/>
      </c>
      <c r="O330" s="10" t="n"/>
      <c r="P330" s="38">
        <f>IF(OR(N330="",O330=""),"",N330*O330)</f>
        <v/>
      </c>
      <c r="Q330" s="38">
        <f>IF(OR(N330="",P330=""),"",N330+P330)</f>
        <v/>
      </c>
      <c r="R330" s="2" t="n"/>
      <c r="S330" s="10" t="n"/>
      <c r="T330" s="38">
        <f>IF(OR(Q330="",S330=""),"",Q330*S330)</f>
        <v/>
      </c>
      <c r="U330" s="12">
        <f>IF(D330="","",D330-TODAY())</f>
        <v/>
      </c>
      <c r="V330" s="6">
        <f>IF(R330="","",IF(R330="Aceptado","Ganado",IF(R330="Rechazado","Perdido",IF(D330&lt;TODAY(),"Vencido","Pendiente"))))</f>
        <v/>
      </c>
      <c r="W330" s="7" t="n"/>
    </row>
    <row r="331">
      <c r="A331" s="2" t="n"/>
      <c r="B331" s="2" t="n"/>
      <c r="C331" s="35" t="n"/>
      <c r="D331" s="39">
        <f>IF(C331="","",C331+30)</f>
        <v/>
      </c>
      <c r="E331" s="2" t="n"/>
      <c r="F331" s="14">
        <f>IF(E331="","",IFERROR(VLOOKUP(E331,'Clientes'!$A$2:$E$1000,2,FALSE),"Cliente no encontrado"))</f>
        <v/>
      </c>
      <c r="G331" s="15">
        <f>IF(E331="","",IFERROR(VLOOKUP(E331,'Clientes'!$A$2:$E$1000,3,FALSE),""))</f>
        <v/>
      </c>
      <c r="H331" s="14">
        <f>IF(E331="","",IFERROR(VLOOKUP(E331,'Clientes'!$A$2:$E$1000,4,FALSE),""))</f>
        <v/>
      </c>
      <c r="I331" s="2" t="n"/>
      <c r="J331" s="7" t="n"/>
      <c r="K331" s="8" t="n"/>
      <c r="L331" s="37" t="n"/>
      <c r="M331" s="10" t="n"/>
      <c r="N331" s="40">
        <f>IF(OR(K331="",L331=""),"",K331*L331*(1-M331))</f>
        <v/>
      </c>
      <c r="O331" s="10" t="n"/>
      <c r="P331" s="40">
        <f>IF(OR(N331="",O331=""),"",N331*O331)</f>
        <v/>
      </c>
      <c r="Q331" s="40">
        <f>IF(OR(N331="",P331=""),"",N331+P331)</f>
        <v/>
      </c>
      <c r="R331" s="2" t="n"/>
      <c r="S331" s="10" t="n"/>
      <c r="T331" s="40">
        <f>IF(OR(Q331="",S331=""),"",Q331*S331)</f>
        <v/>
      </c>
      <c r="U331" s="17">
        <f>IF(D331="","",D331-TODAY())</f>
        <v/>
      </c>
      <c r="V331" s="15">
        <f>IF(R331="","",IF(R331="Aceptado","Ganado",IF(R331="Rechazado","Perdido",IF(D331&lt;TODAY(),"Vencido","Pendiente"))))</f>
        <v/>
      </c>
      <c r="W331" s="7" t="n"/>
    </row>
    <row r="332">
      <c r="A332" s="2" t="n"/>
      <c r="B332" s="2" t="n"/>
      <c r="C332" s="35" t="n"/>
      <c r="D332" s="36">
        <f>IF(C332="","",C332+30)</f>
        <v/>
      </c>
      <c r="E332" s="2" t="n"/>
      <c r="F332" s="5">
        <f>IF(E332="","",IFERROR(VLOOKUP(E332,'Clientes'!$A$2:$E$1000,2,FALSE),"Cliente no encontrado"))</f>
        <v/>
      </c>
      <c r="G332" s="6">
        <f>IF(E332="","",IFERROR(VLOOKUP(E332,'Clientes'!$A$2:$E$1000,3,FALSE),""))</f>
        <v/>
      </c>
      <c r="H332" s="5">
        <f>IF(E332="","",IFERROR(VLOOKUP(E332,'Clientes'!$A$2:$E$1000,4,FALSE),""))</f>
        <v/>
      </c>
      <c r="I332" s="2" t="n"/>
      <c r="J332" s="7" t="n"/>
      <c r="K332" s="8" t="n"/>
      <c r="L332" s="37" t="n"/>
      <c r="M332" s="10" t="n"/>
      <c r="N332" s="38">
        <f>IF(OR(K332="",L332=""),"",K332*L332*(1-M332))</f>
        <v/>
      </c>
      <c r="O332" s="10" t="n"/>
      <c r="P332" s="38">
        <f>IF(OR(N332="",O332=""),"",N332*O332)</f>
        <v/>
      </c>
      <c r="Q332" s="38">
        <f>IF(OR(N332="",P332=""),"",N332+P332)</f>
        <v/>
      </c>
      <c r="R332" s="2" t="n"/>
      <c r="S332" s="10" t="n"/>
      <c r="T332" s="38">
        <f>IF(OR(Q332="",S332=""),"",Q332*S332)</f>
        <v/>
      </c>
      <c r="U332" s="12">
        <f>IF(D332="","",D332-TODAY())</f>
        <v/>
      </c>
      <c r="V332" s="6">
        <f>IF(R332="","",IF(R332="Aceptado","Ganado",IF(R332="Rechazado","Perdido",IF(D332&lt;TODAY(),"Vencido","Pendiente"))))</f>
        <v/>
      </c>
      <c r="W332" s="7" t="n"/>
    </row>
    <row r="333">
      <c r="A333" s="2" t="n"/>
      <c r="B333" s="2" t="n"/>
      <c r="C333" s="35" t="n"/>
      <c r="D333" s="39">
        <f>IF(C333="","",C333+30)</f>
        <v/>
      </c>
      <c r="E333" s="2" t="n"/>
      <c r="F333" s="14">
        <f>IF(E333="","",IFERROR(VLOOKUP(E333,'Clientes'!$A$2:$E$1000,2,FALSE),"Cliente no encontrado"))</f>
        <v/>
      </c>
      <c r="G333" s="15">
        <f>IF(E333="","",IFERROR(VLOOKUP(E333,'Clientes'!$A$2:$E$1000,3,FALSE),""))</f>
        <v/>
      </c>
      <c r="H333" s="14">
        <f>IF(E333="","",IFERROR(VLOOKUP(E333,'Clientes'!$A$2:$E$1000,4,FALSE),""))</f>
        <v/>
      </c>
      <c r="I333" s="2" t="n"/>
      <c r="J333" s="7" t="n"/>
      <c r="K333" s="8" t="n"/>
      <c r="L333" s="37" t="n"/>
      <c r="M333" s="10" t="n"/>
      <c r="N333" s="40">
        <f>IF(OR(K333="",L333=""),"",K333*L333*(1-M333))</f>
        <v/>
      </c>
      <c r="O333" s="10" t="n"/>
      <c r="P333" s="40">
        <f>IF(OR(N333="",O333=""),"",N333*O333)</f>
        <v/>
      </c>
      <c r="Q333" s="40">
        <f>IF(OR(N333="",P333=""),"",N333+P333)</f>
        <v/>
      </c>
      <c r="R333" s="2" t="n"/>
      <c r="S333" s="10" t="n"/>
      <c r="T333" s="40">
        <f>IF(OR(Q333="",S333=""),"",Q333*S333)</f>
        <v/>
      </c>
      <c r="U333" s="17">
        <f>IF(D333="","",D333-TODAY())</f>
        <v/>
      </c>
      <c r="V333" s="15">
        <f>IF(R333="","",IF(R333="Aceptado","Ganado",IF(R333="Rechazado","Perdido",IF(D333&lt;TODAY(),"Vencido","Pendiente"))))</f>
        <v/>
      </c>
      <c r="W333" s="7" t="n"/>
    </row>
    <row r="334">
      <c r="A334" s="2" t="n"/>
      <c r="B334" s="2" t="n"/>
      <c r="C334" s="35" t="n"/>
      <c r="D334" s="36">
        <f>IF(C334="","",C334+30)</f>
        <v/>
      </c>
      <c r="E334" s="2" t="n"/>
      <c r="F334" s="5">
        <f>IF(E334="","",IFERROR(VLOOKUP(E334,'Clientes'!$A$2:$E$1000,2,FALSE),"Cliente no encontrado"))</f>
        <v/>
      </c>
      <c r="G334" s="6">
        <f>IF(E334="","",IFERROR(VLOOKUP(E334,'Clientes'!$A$2:$E$1000,3,FALSE),""))</f>
        <v/>
      </c>
      <c r="H334" s="5">
        <f>IF(E334="","",IFERROR(VLOOKUP(E334,'Clientes'!$A$2:$E$1000,4,FALSE),""))</f>
        <v/>
      </c>
      <c r="I334" s="2" t="n"/>
      <c r="J334" s="7" t="n"/>
      <c r="K334" s="8" t="n"/>
      <c r="L334" s="37" t="n"/>
      <c r="M334" s="10" t="n"/>
      <c r="N334" s="38">
        <f>IF(OR(K334="",L334=""),"",K334*L334*(1-M334))</f>
        <v/>
      </c>
      <c r="O334" s="10" t="n"/>
      <c r="P334" s="38">
        <f>IF(OR(N334="",O334=""),"",N334*O334)</f>
        <v/>
      </c>
      <c r="Q334" s="38">
        <f>IF(OR(N334="",P334=""),"",N334+P334)</f>
        <v/>
      </c>
      <c r="R334" s="2" t="n"/>
      <c r="S334" s="10" t="n"/>
      <c r="T334" s="38">
        <f>IF(OR(Q334="",S334=""),"",Q334*S334)</f>
        <v/>
      </c>
      <c r="U334" s="12">
        <f>IF(D334="","",D334-TODAY())</f>
        <v/>
      </c>
      <c r="V334" s="6">
        <f>IF(R334="","",IF(R334="Aceptado","Ganado",IF(R334="Rechazado","Perdido",IF(D334&lt;TODAY(),"Vencido","Pendiente"))))</f>
        <v/>
      </c>
      <c r="W334" s="7" t="n"/>
    </row>
    <row r="335">
      <c r="A335" s="2" t="n"/>
      <c r="B335" s="2" t="n"/>
      <c r="C335" s="35" t="n"/>
      <c r="D335" s="39">
        <f>IF(C335="","",C335+30)</f>
        <v/>
      </c>
      <c r="E335" s="2" t="n"/>
      <c r="F335" s="14">
        <f>IF(E335="","",IFERROR(VLOOKUP(E335,'Clientes'!$A$2:$E$1000,2,FALSE),"Cliente no encontrado"))</f>
        <v/>
      </c>
      <c r="G335" s="15">
        <f>IF(E335="","",IFERROR(VLOOKUP(E335,'Clientes'!$A$2:$E$1000,3,FALSE),""))</f>
        <v/>
      </c>
      <c r="H335" s="14">
        <f>IF(E335="","",IFERROR(VLOOKUP(E335,'Clientes'!$A$2:$E$1000,4,FALSE),""))</f>
        <v/>
      </c>
      <c r="I335" s="2" t="n"/>
      <c r="J335" s="7" t="n"/>
      <c r="K335" s="8" t="n"/>
      <c r="L335" s="37" t="n"/>
      <c r="M335" s="10" t="n"/>
      <c r="N335" s="40">
        <f>IF(OR(K335="",L335=""),"",K335*L335*(1-M335))</f>
        <v/>
      </c>
      <c r="O335" s="10" t="n"/>
      <c r="P335" s="40">
        <f>IF(OR(N335="",O335=""),"",N335*O335)</f>
        <v/>
      </c>
      <c r="Q335" s="40">
        <f>IF(OR(N335="",P335=""),"",N335+P335)</f>
        <v/>
      </c>
      <c r="R335" s="2" t="n"/>
      <c r="S335" s="10" t="n"/>
      <c r="T335" s="40">
        <f>IF(OR(Q335="",S335=""),"",Q335*S335)</f>
        <v/>
      </c>
      <c r="U335" s="17">
        <f>IF(D335="","",D335-TODAY())</f>
        <v/>
      </c>
      <c r="V335" s="15">
        <f>IF(R335="","",IF(R335="Aceptado","Ganado",IF(R335="Rechazado","Perdido",IF(D335&lt;TODAY(),"Vencido","Pendiente"))))</f>
        <v/>
      </c>
      <c r="W335" s="7" t="n"/>
    </row>
    <row r="336">
      <c r="A336" s="2" t="n"/>
      <c r="B336" s="2" t="n"/>
      <c r="C336" s="35" t="n"/>
      <c r="D336" s="36">
        <f>IF(C336="","",C336+30)</f>
        <v/>
      </c>
      <c r="E336" s="2" t="n"/>
      <c r="F336" s="5">
        <f>IF(E336="","",IFERROR(VLOOKUP(E336,'Clientes'!$A$2:$E$1000,2,FALSE),"Cliente no encontrado"))</f>
        <v/>
      </c>
      <c r="G336" s="6">
        <f>IF(E336="","",IFERROR(VLOOKUP(E336,'Clientes'!$A$2:$E$1000,3,FALSE),""))</f>
        <v/>
      </c>
      <c r="H336" s="5">
        <f>IF(E336="","",IFERROR(VLOOKUP(E336,'Clientes'!$A$2:$E$1000,4,FALSE),""))</f>
        <v/>
      </c>
      <c r="I336" s="2" t="n"/>
      <c r="J336" s="7" t="n"/>
      <c r="K336" s="8" t="n"/>
      <c r="L336" s="37" t="n"/>
      <c r="M336" s="10" t="n"/>
      <c r="N336" s="38">
        <f>IF(OR(K336="",L336=""),"",K336*L336*(1-M336))</f>
        <v/>
      </c>
      <c r="O336" s="10" t="n"/>
      <c r="P336" s="38">
        <f>IF(OR(N336="",O336=""),"",N336*O336)</f>
        <v/>
      </c>
      <c r="Q336" s="38">
        <f>IF(OR(N336="",P336=""),"",N336+P336)</f>
        <v/>
      </c>
      <c r="R336" s="2" t="n"/>
      <c r="S336" s="10" t="n"/>
      <c r="T336" s="38">
        <f>IF(OR(Q336="",S336=""),"",Q336*S336)</f>
        <v/>
      </c>
      <c r="U336" s="12">
        <f>IF(D336="","",D336-TODAY())</f>
        <v/>
      </c>
      <c r="V336" s="6">
        <f>IF(R336="","",IF(R336="Aceptado","Ganado",IF(R336="Rechazado","Perdido",IF(D336&lt;TODAY(),"Vencido","Pendiente"))))</f>
        <v/>
      </c>
      <c r="W336" s="7" t="n"/>
    </row>
    <row r="337">
      <c r="A337" s="2" t="n"/>
      <c r="B337" s="2" t="n"/>
      <c r="C337" s="35" t="n"/>
      <c r="D337" s="39">
        <f>IF(C337="","",C337+30)</f>
        <v/>
      </c>
      <c r="E337" s="2" t="n"/>
      <c r="F337" s="14">
        <f>IF(E337="","",IFERROR(VLOOKUP(E337,'Clientes'!$A$2:$E$1000,2,FALSE),"Cliente no encontrado"))</f>
        <v/>
      </c>
      <c r="G337" s="15">
        <f>IF(E337="","",IFERROR(VLOOKUP(E337,'Clientes'!$A$2:$E$1000,3,FALSE),""))</f>
        <v/>
      </c>
      <c r="H337" s="14">
        <f>IF(E337="","",IFERROR(VLOOKUP(E337,'Clientes'!$A$2:$E$1000,4,FALSE),""))</f>
        <v/>
      </c>
      <c r="I337" s="2" t="n"/>
      <c r="J337" s="7" t="n"/>
      <c r="K337" s="8" t="n"/>
      <c r="L337" s="37" t="n"/>
      <c r="M337" s="10" t="n"/>
      <c r="N337" s="40">
        <f>IF(OR(K337="",L337=""),"",K337*L337*(1-M337))</f>
        <v/>
      </c>
      <c r="O337" s="10" t="n"/>
      <c r="P337" s="40">
        <f>IF(OR(N337="",O337=""),"",N337*O337)</f>
        <v/>
      </c>
      <c r="Q337" s="40">
        <f>IF(OR(N337="",P337=""),"",N337+P337)</f>
        <v/>
      </c>
      <c r="R337" s="2" t="n"/>
      <c r="S337" s="10" t="n"/>
      <c r="T337" s="40">
        <f>IF(OR(Q337="",S337=""),"",Q337*S337)</f>
        <v/>
      </c>
      <c r="U337" s="17">
        <f>IF(D337="","",D337-TODAY())</f>
        <v/>
      </c>
      <c r="V337" s="15">
        <f>IF(R337="","",IF(R337="Aceptado","Ganado",IF(R337="Rechazado","Perdido",IF(D337&lt;TODAY(),"Vencido","Pendiente"))))</f>
        <v/>
      </c>
      <c r="W337" s="7" t="n"/>
    </row>
    <row r="338">
      <c r="A338" s="2" t="n"/>
      <c r="B338" s="2" t="n"/>
      <c r="C338" s="35" t="n"/>
      <c r="D338" s="36">
        <f>IF(C338="","",C338+30)</f>
        <v/>
      </c>
      <c r="E338" s="2" t="n"/>
      <c r="F338" s="5">
        <f>IF(E338="","",IFERROR(VLOOKUP(E338,'Clientes'!$A$2:$E$1000,2,FALSE),"Cliente no encontrado"))</f>
        <v/>
      </c>
      <c r="G338" s="6">
        <f>IF(E338="","",IFERROR(VLOOKUP(E338,'Clientes'!$A$2:$E$1000,3,FALSE),""))</f>
        <v/>
      </c>
      <c r="H338" s="5">
        <f>IF(E338="","",IFERROR(VLOOKUP(E338,'Clientes'!$A$2:$E$1000,4,FALSE),""))</f>
        <v/>
      </c>
      <c r="I338" s="2" t="n"/>
      <c r="J338" s="7" t="n"/>
      <c r="K338" s="8" t="n"/>
      <c r="L338" s="37" t="n"/>
      <c r="M338" s="10" t="n"/>
      <c r="N338" s="38">
        <f>IF(OR(K338="",L338=""),"",K338*L338*(1-M338))</f>
        <v/>
      </c>
      <c r="O338" s="10" t="n"/>
      <c r="P338" s="38">
        <f>IF(OR(N338="",O338=""),"",N338*O338)</f>
        <v/>
      </c>
      <c r="Q338" s="38">
        <f>IF(OR(N338="",P338=""),"",N338+P338)</f>
        <v/>
      </c>
      <c r="R338" s="2" t="n"/>
      <c r="S338" s="10" t="n"/>
      <c r="T338" s="38">
        <f>IF(OR(Q338="",S338=""),"",Q338*S338)</f>
        <v/>
      </c>
      <c r="U338" s="12">
        <f>IF(D338="","",D338-TODAY())</f>
        <v/>
      </c>
      <c r="V338" s="6">
        <f>IF(R338="","",IF(R338="Aceptado","Ganado",IF(R338="Rechazado","Perdido",IF(D338&lt;TODAY(),"Vencido","Pendiente"))))</f>
        <v/>
      </c>
      <c r="W338" s="7" t="n"/>
    </row>
    <row r="339">
      <c r="A339" s="2" t="n"/>
      <c r="B339" s="2" t="n"/>
      <c r="C339" s="35" t="n"/>
      <c r="D339" s="39">
        <f>IF(C339="","",C339+30)</f>
        <v/>
      </c>
      <c r="E339" s="2" t="n"/>
      <c r="F339" s="14">
        <f>IF(E339="","",IFERROR(VLOOKUP(E339,'Clientes'!$A$2:$E$1000,2,FALSE),"Cliente no encontrado"))</f>
        <v/>
      </c>
      <c r="G339" s="15">
        <f>IF(E339="","",IFERROR(VLOOKUP(E339,'Clientes'!$A$2:$E$1000,3,FALSE),""))</f>
        <v/>
      </c>
      <c r="H339" s="14">
        <f>IF(E339="","",IFERROR(VLOOKUP(E339,'Clientes'!$A$2:$E$1000,4,FALSE),""))</f>
        <v/>
      </c>
      <c r="I339" s="2" t="n"/>
      <c r="J339" s="7" t="n"/>
      <c r="K339" s="8" t="n"/>
      <c r="L339" s="37" t="n"/>
      <c r="M339" s="10" t="n"/>
      <c r="N339" s="40">
        <f>IF(OR(K339="",L339=""),"",K339*L339*(1-M339))</f>
        <v/>
      </c>
      <c r="O339" s="10" t="n"/>
      <c r="P339" s="40">
        <f>IF(OR(N339="",O339=""),"",N339*O339)</f>
        <v/>
      </c>
      <c r="Q339" s="40">
        <f>IF(OR(N339="",P339=""),"",N339+P339)</f>
        <v/>
      </c>
      <c r="R339" s="2" t="n"/>
      <c r="S339" s="10" t="n"/>
      <c r="T339" s="40">
        <f>IF(OR(Q339="",S339=""),"",Q339*S339)</f>
        <v/>
      </c>
      <c r="U339" s="17">
        <f>IF(D339="","",D339-TODAY())</f>
        <v/>
      </c>
      <c r="V339" s="15">
        <f>IF(R339="","",IF(R339="Aceptado","Ganado",IF(R339="Rechazado","Perdido",IF(D339&lt;TODAY(),"Vencido","Pendiente"))))</f>
        <v/>
      </c>
      <c r="W339" s="7" t="n"/>
    </row>
    <row r="340">
      <c r="A340" s="2" t="n"/>
      <c r="B340" s="2" t="n"/>
      <c r="C340" s="35" t="n"/>
      <c r="D340" s="36">
        <f>IF(C340="","",C340+30)</f>
        <v/>
      </c>
      <c r="E340" s="2" t="n"/>
      <c r="F340" s="5">
        <f>IF(E340="","",IFERROR(VLOOKUP(E340,'Clientes'!$A$2:$E$1000,2,FALSE),"Cliente no encontrado"))</f>
        <v/>
      </c>
      <c r="G340" s="6">
        <f>IF(E340="","",IFERROR(VLOOKUP(E340,'Clientes'!$A$2:$E$1000,3,FALSE),""))</f>
        <v/>
      </c>
      <c r="H340" s="5">
        <f>IF(E340="","",IFERROR(VLOOKUP(E340,'Clientes'!$A$2:$E$1000,4,FALSE),""))</f>
        <v/>
      </c>
      <c r="I340" s="2" t="n"/>
      <c r="J340" s="7" t="n"/>
      <c r="K340" s="8" t="n"/>
      <c r="L340" s="37" t="n"/>
      <c r="M340" s="10" t="n"/>
      <c r="N340" s="38">
        <f>IF(OR(K340="",L340=""),"",K340*L340*(1-M340))</f>
        <v/>
      </c>
      <c r="O340" s="10" t="n"/>
      <c r="P340" s="38">
        <f>IF(OR(N340="",O340=""),"",N340*O340)</f>
        <v/>
      </c>
      <c r="Q340" s="38">
        <f>IF(OR(N340="",P340=""),"",N340+P340)</f>
        <v/>
      </c>
      <c r="R340" s="2" t="n"/>
      <c r="S340" s="10" t="n"/>
      <c r="T340" s="38">
        <f>IF(OR(Q340="",S340=""),"",Q340*S340)</f>
        <v/>
      </c>
      <c r="U340" s="12">
        <f>IF(D340="","",D340-TODAY())</f>
        <v/>
      </c>
      <c r="V340" s="6">
        <f>IF(R340="","",IF(R340="Aceptado","Ganado",IF(R340="Rechazado","Perdido",IF(D340&lt;TODAY(),"Vencido","Pendiente"))))</f>
        <v/>
      </c>
      <c r="W340" s="7" t="n"/>
    </row>
    <row r="341">
      <c r="A341" s="2" t="n"/>
      <c r="B341" s="2" t="n"/>
      <c r="C341" s="35" t="n"/>
      <c r="D341" s="39">
        <f>IF(C341="","",C341+30)</f>
        <v/>
      </c>
      <c r="E341" s="2" t="n"/>
      <c r="F341" s="14">
        <f>IF(E341="","",IFERROR(VLOOKUP(E341,'Clientes'!$A$2:$E$1000,2,FALSE),"Cliente no encontrado"))</f>
        <v/>
      </c>
      <c r="G341" s="15">
        <f>IF(E341="","",IFERROR(VLOOKUP(E341,'Clientes'!$A$2:$E$1000,3,FALSE),""))</f>
        <v/>
      </c>
      <c r="H341" s="14">
        <f>IF(E341="","",IFERROR(VLOOKUP(E341,'Clientes'!$A$2:$E$1000,4,FALSE),""))</f>
        <v/>
      </c>
      <c r="I341" s="2" t="n"/>
      <c r="J341" s="7" t="n"/>
      <c r="K341" s="8" t="n"/>
      <c r="L341" s="37" t="n"/>
      <c r="M341" s="10" t="n"/>
      <c r="N341" s="40">
        <f>IF(OR(K341="",L341=""),"",K341*L341*(1-M341))</f>
        <v/>
      </c>
      <c r="O341" s="10" t="n"/>
      <c r="P341" s="40">
        <f>IF(OR(N341="",O341=""),"",N341*O341)</f>
        <v/>
      </c>
      <c r="Q341" s="40">
        <f>IF(OR(N341="",P341=""),"",N341+P341)</f>
        <v/>
      </c>
      <c r="R341" s="2" t="n"/>
      <c r="S341" s="10" t="n"/>
      <c r="T341" s="40">
        <f>IF(OR(Q341="",S341=""),"",Q341*S341)</f>
        <v/>
      </c>
      <c r="U341" s="17">
        <f>IF(D341="","",D341-TODAY())</f>
        <v/>
      </c>
      <c r="V341" s="15">
        <f>IF(R341="","",IF(R341="Aceptado","Ganado",IF(R341="Rechazado","Perdido",IF(D341&lt;TODAY(),"Vencido","Pendiente"))))</f>
        <v/>
      </c>
      <c r="W341" s="7" t="n"/>
    </row>
    <row r="342">
      <c r="A342" s="2" t="n"/>
      <c r="B342" s="2" t="n"/>
      <c r="C342" s="35" t="n"/>
      <c r="D342" s="36">
        <f>IF(C342="","",C342+30)</f>
        <v/>
      </c>
      <c r="E342" s="2" t="n"/>
      <c r="F342" s="5">
        <f>IF(E342="","",IFERROR(VLOOKUP(E342,'Clientes'!$A$2:$E$1000,2,FALSE),"Cliente no encontrado"))</f>
        <v/>
      </c>
      <c r="G342" s="6">
        <f>IF(E342="","",IFERROR(VLOOKUP(E342,'Clientes'!$A$2:$E$1000,3,FALSE),""))</f>
        <v/>
      </c>
      <c r="H342" s="5">
        <f>IF(E342="","",IFERROR(VLOOKUP(E342,'Clientes'!$A$2:$E$1000,4,FALSE),""))</f>
        <v/>
      </c>
      <c r="I342" s="2" t="n"/>
      <c r="J342" s="7" t="n"/>
      <c r="K342" s="8" t="n"/>
      <c r="L342" s="37" t="n"/>
      <c r="M342" s="10" t="n"/>
      <c r="N342" s="38">
        <f>IF(OR(K342="",L342=""),"",K342*L342*(1-M342))</f>
        <v/>
      </c>
      <c r="O342" s="10" t="n"/>
      <c r="P342" s="38">
        <f>IF(OR(N342="",O342=""),"",N342*O342)</f>
        <v/>
      </c>
      <c r="Q342" s="38">
        <f>IF(OR(N342="",P342=""),"",N342+P342)</f>
        <v/>
      </c>
      <c r="R342" s="2" t="n"/>
      <c r="S342" s="10" t="n"/>
      <c r="T342" s="38">
        <f>IF(OR(Q342="",S342=""),"",Q342*S342)</f>
        <v/>
      </c>
      <c r="U342" s="12">
        <f>IF(D342="","",D342-TODAY())</f>
        <v/>
      </c>
      <c r="V342" s="6">
        <f>IF(R342="","",IF(R342="Aceptado","Ganado",IF(R342="Rechazado","Perdido",IF(D342&lt;TODAY(),"Vencido","Pendiente"))))</f>
        <v/>
      </c>
      <c r="W342" s="7" t="n"/>
    </row>
    <row r="343">
      <c r="A343" s="2" t="n"/>
      <c r="B343" s="2" t="n"/>
      <c r="C343" s="35" t="n"/>
      <c r="D343" s="39">
        <f>IF(C343="","",C343+30)</f>
        <v/>
      </c>
      <c r="E343" s="2" t="n"/>
      <c r="F343" s="14">
        <f>IF(E343="","",IFERROR(VLOOKUP(E343,'Clientes'!$A$2:$E$1000,2,FALSE),"Cliente no encontrado"))</f>
        <v/>
      </c>
      <c r="G343" s="15">
        <f>IF(E343="","",IFERROR(VLOOKUP(E343,'Clientes'!$A$2:$E$1000,3,FALSE),""))</f>
        <v/>
      </c>
      <c r="H343" s="14">
        <f>IF(E343="","",IFERROR(VLOOKUP(E343,'Clientes'!$A$2:$E$1000,4,FALSE),""))</f>
        <v/>
      </c>
      <c r="I343" s="2" t="n"/>
      <c r="J343" s="7" t="n"/>
      <c r="K343" s="8" t="n"/>
      <c r="L343" s="37" t="n"/>
      <c r="M343" s="10" t="n"/>
      <c r="N343" s="40">
        <f>IF(OR(K343="",L343=""),"",K343*L343*(1-M343))</f>
        <v/>
      </c>
      <c r="O343" s="10" t="n"/>
      <c r="P343" s="40">
        <f>IF(OR(N343="",O343=""),"",N343*O343)</f>
        <v/>
      </c>
      <c r="Q343" s="40">
        <f>IF(OR(N343="",P343=""),"",N343+P343)</f>
        <v/>
      </c>
      <c r="R343" s="2" t="n"/>
      <c r="S343" s="10" t="n"/>
      <c r="T343" s="40">
        <f>IF(OR(Q343="",S343=""),"",Q343*S343)</f>
        <v/>
      </c>
      <c r="U343" s="17">
        <f>IF(D343="","",D343-TODAY())</f>
        <v/>
      </c>
      <c r="V343" s="15">
        <f>IF(R343="","",IF(R343="Aceptado","Ganado",IF(R343="Rechazado","Perdido",IF(D343&lt;TODAY(),"Vencido","Pendiente"))))</f>
        <v/>
      </c>
      <c r="W343" s="7" t="n"/>
    </row>
    <row r="344">
      <c r="A344" s="2" t="n"/>
      <c r="B344" s="2" t="n"/>
      <c r="C344" s="35" t="n"/>
      <c r="D344" s="36">
        <f>IF(C344="","",C344+30)</f>
        <v/>
      </c>
      <c r="E344" s="2" t="n"/>
      <c r="F344" s="5">
        <f>IF(E344="","",IFERROR(VLOOKUP(E344,'Clientes'!$A$2:$E$1000,2,FALSE),"Cliente no encontrado"))</f>
        <v/>
      </c>
      <c r="G344" s="6">
        <f>IF(E344="","",IFERROR(VLOOKUP(E344,'Clientes'!$A$2:$E$1000,3,FALSE),""))</f>
        <v/>
      </c>
      <c r="H344" s="5">
        <f>IF(E344="","",IFERROR(VLOOKUP(E344,'Clientes'!$A$2:$E$1000,4,FALSE),""))</f>
        <v/>
      </c>
      <c r="I344" s="2" t="n"/>
      <c r="J344" s="7" t="n"/>
      <c r="K344" s="8" t="n"/>
      <c r="L344" s="37" t="n"/>
      <c r="M344" s="10" t="n"/>
      <c r="N344" s="38">
        <f>IF(OR(K344="",L344=""),"",K344*L344*(1-M344))</f>
        <v/>
      </c>
      <c r="O344" s="10" t="n"/>
      <c r="P344" s="38">
        <f>IF(OR(N344="",O344=""),"",N344*O344)</f>
        <v/>
      </c>
      <c r="Q344" s="38">
        <f>IF(OR(N344="",P344=""),"",N344+P344)</f>
        <v/>
      </c>
      <c r="R344" s="2" t="n"/>
      <c r="S344" s="10" t="n"/>
      <c r="T344" s="38">
        <f>IF(OR(Q344="",S344=""),"",Q344*S344)</f>
        <v/>
      </c>
      <c r="U344" s="12">
        <f>IF(D344="","",D344-TODAY())</f>
        <v/>
      </c>
      <c r="V344" s="6">
        <f>IF(R344="","",IF(R344="Aceptado","Ganado",IF(R344="Rechazado","Perdido",IF(D344&lt;TODAY(),"Vencido","Pendiente"))))</f>
        <v/>
      </c>
      <c r="W344" s="7" t="n"/>
    </row>
    <row r="345">
      <c r="A345" s="2" t="n"/>
      <c r="B345" s="2" t="n"/>
      <c r="C345" s="35" t="n"/>
      <c r="D345" s="39">
        <f>IF(C345="","",C345+30)</f>
        <v/>
      </c>
      <c r="E345" s="2" t="n"/>
      <c r="F345" s="14">
        <f>IF(E345="","",IFERROR(VLOOKUP(E345,'Clientes'!$A$2:$E$1000,2,FALSE),"Cliente no encontrado"))</f>
        <v/>
      </c>
      <c r="G345" s="15">
        <f>IF(E345="","",IFERROR(VLOOKUP(E345,'Clientes'!$A$2:$E$1000,3,FALSE),""))</f>
        <v/>
      </c>
      <c r="H345" s="14">
        <f>IF(E345="","",IFERROR(VLOOKUP(E345,'Clientes'!$A$2:$E$1000,4,FALSE),""))</f>
        <v/>
      </c>
      <c r="I345" s="2" t="n"/>
      <c r="J345" s="7" t="n"/>
      <c r="K345" s="8" t="n"/>
      <c r="L345" s="37" t="n"/>
      <c r="M345" s="10" t="n"/>
      <c r="N345" s="40">
        <f>IF(OR(K345="",L345=""),"",K345*L345*(1-M345))</f>
        <v/>
      </c>
      <c r="O345" s="10" t="n"/>
      <c r="P345" s="40">
        <f>IF(OR(N345="",O345=""),"",N345*O345)</f>
        <v/>
      </c>
      <c r="Q345" s="40">
        <f>IF(OR(N345="",P345=""),"",N345+P345)</f>
        <v/>
      </c>
      <c r="R345" s="2" t="n"/>
      <c r="S345" s="10" t="n"/>
      <c r="T345" s="40">
        <f>IF(OR(Q345="",S345=""),"",Q345*S345)</f>
        <v/>
      </c>
      <c r="U345" s="17">
        <f>IF(D345="","",D345-TODAY())</f>
        <v/>
      </c>
      <c r="V345" s="15">
        <f>IF(R345="","",IF(R345="Aceptado","Ganado",IF(R345="Rechazado","Perdido",IF(D345&lt;TODAY(),"Vencido","Pendiente"))))</f>
        <v/>
      </c>
      <c r="W345" s="7" t="n"/>
    </row>
    <row r="346">
      <c r="A346" s="2" t="n"/>
      <c r="B346" s="2" t="n"/>
      <c r="C346" s="35" t="n"/>
      <c r="D346" s="36">
        <f>IF(C346="","",C346+30)</f>
        <v/>
      </c>
      <c r="E346" s="2" t="n"/>
      <c r="F346" s="5">
        <f>IF(E346="","",IFERROR(VLOOKUP(E346,'Clientes'!$A$2:$E$1000,2,FALSE),"Cliente no encontrado"))</f>
        <v/>
      </c>
      <c r="G346" s="6">
        <f>IF(E346="","",IFERROR(VLOOKUP(E346,'Clientes'!$A$2:$E$1000,3,FALSE),""))</f>
        <v/>
      </c>
      <c r="H346" s="5">
        <f>IF(E346="","",IFERROR(VLOOKUP(E346,'Clientes'!$A$2:$E$1000,4,FALSE),""))</f>
        <v/>
      </c>
      <c r="I346" s="2" t="n"/>
      <c r="J346" s="7" t="n"/>
      <c r="K346" s="8" t="n"/>
      <c r="L346" s="37" t="n"/>
      <c r="M346" s="10" t="n"/>
      <c r="N346" s="38">
        <f>IF(OR(K346="",L346=""),"",K346*L346*(1-M346))</f>
        <v/>
      </c>
      <c r="O346" s="10" t="n"/>
      <c r="P346" s="38">
        <f>IF(OR(N346="",O346=""),"",N346*O346)</f>
        <v/>
      </c>
      <c r="Q346" s="38">
        <f>IF(OR(N346="",P346=""),"",N346+P346)</f>
        <v/>
      </c>
      <c r="R346" s="2" t="n"/>
      <c r="S346" s="10" t="n"/>
      <c r="T346" s="38">
        <f>IF(OR(Q346="",S346=""),"",Q346*S346)</f>
        <v/>
      </c>
      <c r="U346" s="12">
        <f>IF(D346="","",D346-TODAY())</f>
        <v/>
      </c>
      <c r="V346" s="6">
        <f>IF(R346="","",IF(R346="Aceptado","Ganado",IF(R346="Rechazado","Perdido",IF(D346&lt;TODAY(),"Vencido","Pendiente"))))</f>
        <v/>
      </c>
      <c r="W346" s="7" t="n"/>
    </row>
    <row r="347">
      <c r="A347" s="2" t="n"/>
      <c r="B347" s="2" t="n"/>
      <c r="C347" s="35" t="n"/>
      <c r="D347" s="39">
        <f>IF(C347="","",C347+30)</f>
        <v/>
      </c>
      <c r="E347" s="2" t="n"/>
      <c r="F347" s="14">
        <f>IF(E347="","",IFERROR(VLOOKUP(E347,'Clientes'!$A$2:$E$1000,2,FALSE),"Cliente no encontrado"))</f>
        <v/>
      </c>
      <c r="G347" s="15">
        <f>IF(E347="","",IFERROR(VLOOKUP(E347,'Clientes'!$A$2:$E$1000,3,FALSE),""))</f>
        <v/>
      </c>
      <c r="H347" s="14">
        <f>IF(E347="","",IFERROR(VLOOKUP(E347,'Clientes'!$A$2:$E$1000,4,FALSE),""))</f>
        <v/>
      </c>
      <c r="I347" s="2" t="n"/>
      <c r="J347" s="7" t="n"/>
      <c r="K347" s="8" t="n"/>
      <c r="L347" s="37" t="n"/>
      <c r="M347" s="10" t="n"/>
      <c r="N347" s="40">
        <f>IF(OR(K347="",L347=""),"",K347*L347*(1-M347))</f>
        <v/>
      </c>
      <c r="O347" s="10" t="n"/>
      <c r="P347" s="40">
        <f>IF(OR(N347="",O347=""),"",N347*O347)</f>
        <v/>
      </c>
      <c r="Q347" s="40">
        <f>IF(OR(N347="",P347=""),"",N347+P347)</f>
        <v/>
      </c>
      <c r="R347" s="2" t="n"/>
      <c r="S347" s="10" t="n"/>
      <c r="T347" s="40">
        <f>IF(OR(Q347="",S347=""),"",Q347*S347)</f>
        <v/>
      </c>
      <c r="U347" s="17">
        <f>IF(D347="","",D347-TODAY())</f>
        <v/>
      </c>
      <c r="V347" s="15">
        <f>IF(R347="","",IF(R347="Aceptado","Ganado",IF(R347="Rechazado","Perdido",IF(D347&lt;TODAY(),"Vencido","Pendiente"))))</f>
        <v/>
      </c>
      <c r="W347" s="7" t="n"/>
    </row>
    <row r="348">
      <c r="A348" s="2" t="n"/>
      <c r="B348" s="2" t="n"/>
      <c r="C348" s="35" t="n"/>
      <c r="D348" s="36">
        <f>IF(C348="","",C348+30)</f>
        <v/>
      </c>
      <c r="E348" s="2" t="n"/>
      <c r="F348" s="5">
        <f>IF(E348="","",IFERROR(VLOOKUP(E348,'Clientes'!$A$2:$E$1000,2,FALSE),"Cliente no encontrado"))</f>
        <v/>
      </c>
      <c r="G348" s="6">
        <f>IF(E348="","",IFERROR(VLOOKUP(E348,'Clientes'!$A$2:$E$1000,3,FALSE),""))</f>
        <v/>
      </c>
      <c r="H348" s="5">
        <f>IF(E348="","",IFERROR(VLOOKUP(E348,'Clientes'!$A$2:$E$1000,4,FALSE),""))</f>
        <v/>
      </c>
      <c r="I348" s="2" t="n"/>
      <c r="J348" s="7" t="n"/>
      <c r="K348" s="8" t="n"/>
      <c r="L348" s="37" t="n"/>
      <c r="M348" s="10" t="n"/>
      <c r="N348" s="38">
        <f>IF(OR(K348="",L348=""),"",K348*L348*(1-M348))</f>
        <v/>
      </c>
      <c r="O348" s="10" t="n"/>
      <c r="P348" s="38">
        <f>IF(OR(N348="",O348=""),"",N348*O348)</f>
        <v/>
      </c>
      <c r="Q348" s="38">
        <f>IF(OR(N348="",P348=""),"",N348+P348)</f>
        <v/>
      </c>
      <c r="R348" s="2" t="n"/>
      <c r="S348" s="10" t="n"/>
      <c r="T348" s="38">
        <f>IF(OR(Q348="",S348=""),"",Q348*S348)</f>
        <v/>
      </c>
      <c r="U348" s="12">
        <f>IF(D348="","",D348-TODAY())</f>
        <v/>
      </c>
      <c r="V348" s="6">
        <f>IF(R348="","",IF(R348="Aceptado","Ganado",IF(R348="Rechazado","Perdido",IF(D348&lt;TODAY(),"Vencido","Pendiente"))))</f>
        <v/>
      </c>
      <c r="W348" s="7" t="n"/>
    </row>
    <row r="349">
      <c r="A349" s="2" t="n"/>
      <c r="B349" s="2" t="n"/>
      <c r="C349" s="35" t="n"/>
      <c r="D349" s="39">
        <f>IF(C349="","",C349+30)</f>
        <v/>
      </c>
      <c r="E349" s="2" t="n"/>
      <c r="F349" s="14">
        <f>IF(E349="","",IFERROR(VLOOKUP(E349,'Clientes'!$A$2:$E$1000,2,FALSE),"Cliente no encontrado"))</f>
        <v/>
      </c>
      <c r="G349" s="15">
        <f>IF(E349="","",IFERROR(VLOOKUP(E349,'Clientes'!$A$2:$E$1000,3,FALSE),""))</f>
        <v/>
      </c>
      <c r="H349" s="14">
        <f>IF(E349="","",IFERROR(VLOOKUP(E349,'Clientes'!$A$2:$E$1000,4,FALSE),""))</f>
        <v/>
      </c>
      <c r="I349" s="2" t="n"/>
      <c r="J349" s="7" t="n"/>
      <c r="K349" s="8" t="n"/>
      <c r="L349" s="37" t="n"/>
      <c r="M349" s="10" t="n"/>
      <c r="N349" s="40">
        <f>IF(OR(K349="",L349=""),"",K349*L349*(1-M349))</f>
        <v/>
      </c>
      <c r="O349" s="10" t="n"/>
      <c r="P349" s="40">
        <f>IF(OR(N349="",O349=""),"",N349*O349)</f>
        <v/>
      </c>
      <c r="Q349" s="40">
        <f>IF(OR(N349="",P349=""),"",N349+P349)</f>
        <v/>
      </c>
      <c r="R349" s="2" t="n"/>
      <c r="S349" s="10" t="n"/>
      <c r="T349" s="40">
        <f>IF(OR(Q349="",S349=""),"",Q349*S349)</f>
        <v/>
      </c>
      <c r="U349" s="17">
        <f>IF(D349="","",D349-TODAY())</f>
        <v/>
      </c>
      <c r="V349" s="15">
        <f>IF(R349="","",IF(R349="Aceptado","Ganado",IF(R349="Rechazado","Perdido",IF(D349&lt;TODAY(),"Vencido","Pendiente"))))</f>
        <v/>
      </c>
      <c r="W349" s="7" t="n"/>
    </row>
    <row r="350">
      <c r="A350" s="2" t="n"/>
      <c r="B350" s="2" t="n"/>
      <c r="C350" s="35" t="n"/>
      <c r="D350" s="36">
        <f>IF(C350="","",C350+30)</f>
        <v/>
      </c>
      <c r="E350" s="2" t="n"/>
      <c r="F350" s="5">
        <f>IF(E350="","",IFERROR(VLOOKUP(E350,'Clientes'!$A$2:$E$1000,2,FALSE),"Cliente no encontrado"))</f>
        <v/>
      </c>
      <c r="G350" s="6">
        <f>IF(E350="","",IFERROR(VLOOKUP(E350,'Clientes'!$A$2:$E$1000,3,FALSE),""))</f>
        <v/>
      </c>
      <c r="H350" s="5">
        <f>IF(E350="","",IFERROR(VLOOKUP(E350,'Clientes'!$A$2:$E$1000,4,FALSE),""))</f>
        <v/>
      </c>
      <c r="I350" s="2" t="n"/>
      <c r="J350" s="7" t="n"/>
      <c r="K350" s="8" t="n"/>
      <c r="L350" s="37" t="n"/>
      <c r="M350" s="10" t="n"/>
      <c r="N350" s="38">
        <f>IF(OR(K350="",L350=""),"",K350*L350*(1-M350))</f>
        <v/>
      </c>
      <c r="O350" s="10" t="n"/>
      <c r="P350" s="38">
        <f>IF(OR(N350="",O350=""),"",N350*O350)</f>
        <v/>
      </c>
      <c r="Q350" s="38">
        <f>IF(OR(N350="",P350=""),"",N350+P350)</f>
        <v/>
      </c>
      <c r="R350" s="2" t="n"/>
      <c r="S350" s="10" t="n"/>
      <c r="T350" s="38">
        <f>IF(OR(Q350="",S350=""),"",Q350*S350)</f>
        <v/>
      </c>
      <c r="U350" s="12">
        <f>IF(D350="","",D350-TODAY())</f>
        <v/>
      </c>
      <c r="V350" s="6">
        <f>IF(R350="","",IF(R350="Aceptado","Ganado",IF(R350="Rechazado","Perdido",IF(D350&lt;TODAY(),"Vencido","Pendiente"))))</f>
        <v/>
      </c>
      <c r="W350" s="7" t="n"/>
    </row>
    <row r="351">
      <c r="A351" s="2" t="n"/>
      <c r="B351" s="2" t="n"/>
      <c r="C351" s="35" t="n"/>
      <c r="D351" s="39">
        <f>IF(C351="","",C351+30)</f>
        <v/>
      </c>
      <c r="E351" s="2" t="n"/>
      <c r="F351" s="14">
        <f>IF(E351="","",IFERROR(VLOOKUP(E351,'Clientes'!$A$2:$E$1000,2,FALSE),"Cliente no encontrado"))</f>
        <v/>
      </c>
      <c r="G351" s="15">
        <f>IF(E351="","",IFERROR(VLOOKUP(E351,'Clientes'!$A$2:$E$1000,3,FALSE),""))</f>
        <v/>
      </c>
      <c r="H351" s="14">
        <f>IF(E351="","",IFERROR(VLOOKUP(E351,'Clientes'!$A$2:$E$1000,4,FALSE),""))</f>
        <v/>
      </c>
      <c r="I351" s="2" t="n"/>
      <c r="J351" s="7" t="n"/>
      <c r="K351" s="8" t="n"/>
      <c r="L351" s="37" t="n"/>
      <c r="M351" s="10" t="n"/>
      <c r="N351" s="40">
        <f>IF(OR(K351="",L351=""),"",K351*L351*(1-M351))</f>
        <v/>
      </c>
      <c r="O351" s="10" t="n"/>
      <c r="P351" s="40">
        <f>IF(OR(N351="",O351=""),"",N351*O351)</f>
        <v/>
      </c>
      <c r="Q351" s="40">
        <f>IF(OR(N351="",P351=""),"",N351+P351)</f>
        <v/>
      </c>
      <c r="R351" s="2" t="n"/>
      <c r="S351" s="10" t="n"/>
      <c r="T351" s="40">
        <f>IF(OR(Q351="",S351=""),"",Q351*S351)</f>
        <v/>
      </c>
      <c r="U351" s="17">
        <f>IF(D351="","",D351-TODAY())</f>
        <v/>
      </c>
      <c r="V351" s="15">
        <f>IF(R351="","",IF(R351="Aceptado","Ganado",IF(R351="Rechazado","Perdido",IF(D351&lt;TODAY(),"Vencido","Pendiente"))))</f>
        <v/>
      </c>
      <c r="W351" s="7" t="n"/>
    </row>
    <row r="352">
      <c r="A352" s="2" t="n"/>
      <c r="B352" s="2" t="n"/>
      <c r="C352" s="35" t="n"/>
      <c r="D352" s="36">
        <f>IF(C352="","",C352+30)</f>
        <v/>
      </c>
      <c r="E352" s="2" t="n"/>
      <c r="F352" s="5">
        <f>IF(E352="","",IFERROR(VLOOKUP(E352,'Clientes'!$A$2:$E$1000,2,FALSE),"Cliente no encontrado"))</f>
        <v/>
      </c>
      <c r="G352" s="6">
        <f>IF(E352="","",IFERROR(VLOOKUP(E352,'Clientes'!$A$2:$E$1000,3,FALSE),""))</f>
        <v/>
      </c>
      <c r="H352" s="5">
        <f>IF(E352="","",IFERROR(VLOOKUP(E352,'Clientes'!$A$2:$E$1000,4,FALSE),""))</f>
        <v/>
      </c>
      <c r="I352" s="2" t="n"/>
      <c r="J352" s="7" t="n"/>
      <c r="K352" s="8" t="n"/>
      <c r="L352" s="37" t="n"/>
      <c r="M352" s="10" t="n"/>
      <c r="N352" s="38">
        <f>IF(OR(K352="",L352=""),"",K352*L352*(1-M352))</f>
        <v/>
      </c>
      <c r="O352" s="10" t="n"/>
      <c r="P352" s="38">
        <f>IF(OR(N352="",O352=""),"",N352*O352)</f>
        <v/>
      </c>
      <c r="Q352" s="38">
        <f>IF(OR(N352="",P352=""),"",N352+P352)</f>
        <v/>
      </c>
      <c r="R352" s="2" t="n"/>
      <c r="S352" s="10" t="n"/>
      <c r="T352" s="38">
        <f>IF(OR(Q352="",S352=""),"",Q352*S352)</f>
        <v/>
      </c>
      <c r="U352" s="12">
        <f>IF(D352="","",D352-TODAY())</f>
        <v/>
      </c>
      <c r="V352" s="6">
        <f>IF(R352="","",IF(R352="Aceptado","Ganado",IF(R352="Rechazado","Perdido",IF(D352&lt;TODAY(),"Vencido","Pendiente"))))</f>
        <v/>
      </c>
      <c r="W352" s="7" t="n"/>
    </row>
    <row r="353">
      <c r="A353" s="2" t="n"/>
      <c r="B353" s="2" t="n"/>
      <c r="C353" s="35" t="n"/>
      <c r="D353" s="39">
        <f>IF(C353="","",C353+30)</f>
        <v/>
      </c>
      <c r="E353" s="2" t="n"/>
      <c r="F353" s="14">
        <f>IF(E353="","",IFERROR(VLOOKUP(E353,'Clientes'!$A$2:$E$1000,2,FALSE),"Cliente no encontrado"))</f>
        <v/>
      </c>
      <c r="G353" s="15">
        <f>IF(E353="","",IFERROR(VLOOKUP(E353,'Clientes'!$A$2:$E$1000,3,FALSE),""))</f>
        <v/>
      </c>
      <c r="H353" s="14">
        <f>IF(E353="","",IFERROR(VLOOKUP(E353,'Clientes'!$A$2:$E$1000,4,FALSE),""))</f>
        <v/>
      </c>
      <c r="I353" s="2" t="n"/>
      <c r="J353" s="7" t="n"/>
      <c r="K353" s="8" t="n"/>
      <c r="L353" s="37" t="n"/>
      <c r="M353" s="10" t="n"/>
      <c r="N353" s="40">
        <f>IF(OR(K353="",L353=""),"",K353*L353*(1-M353))</f>
        <v/>
      </c>
      <c r="O353" s="10" t="n"/>
      <c r="P353" s="40">
        <f>IF(OR(N353="",O353=""),"",N353*O353)</f>
        <v/>
      </c>
      <c r="Q353" s="40">
        <f>IF(OR(N353="",P353=""),"",N353+P353)</f>
        <v/>
      </c>
      <c r="R353" s="2" t="n"/>
      <c r="S353" s="10" t="n"/>
      <c r="T353" s="40">
        <f>IF(OR(Q353="",S353=""),"",Q353*S353)</f>
        <v/>
      </c>
      <c r="U353" s="17">
        <f>IF(D353="","",D353-TODAY())</f>
        <v/>
      </c>
      <c r="V353" s="15">
        <f>IF(R353="","",IF(R353="Aceptado","Ganado",IF(R353="Rechazado","Perdido",IF(D353&lt;TODAY(),"Vencido","Pendiente"))))</f>
        <v/>
      </c>
      <c r="W353" s="7" t="n"/>
    </row>
    <row r="354">
      <c r="A354" s="2" t="n"/>
      <c r="B354" s="2" t="n"/>
      <c r="C354" s="35" t="n"/>
      <c r="D354" s="36">
        <f>IF(C354="","",C354+30)</f>
        <v/>
      </c>
      <c r="E354" s="2" t="n"/>
      <c r="F354" s="5">
        <f>IF(E354="","",IFERROR(VLOOKUP(E354,'Clientes'!$A$2:$E$1000,2,FALSE),"Cliente no encontrado"))</f>
        <v/>
      </c>
      <c r="G354" s="6">
        <f>IF(E354="","",IFERROR(VLOOKUP(E354,'Clientes'!$A$2:$E$1000,3,FALSE),""))</f>
        <v/>
      </c>
      <c r="H354" s="5">
        <f>IF(E354="","",IFERROR(VLOOKUP(E354,'Clientes'!$A$2:$E$1000,4,FALSE),""))</f>
        <v/>
      </c>
      <c r="I354" s="2" t="n"/>
      <c r="J354" s="7" t="n"/>
      <c r="K354" s="8" t="n"/>
      <c r="L354" s="37" t="n"/>
      <c r="M354" s="10" t="n"/>
      <c r="N354" s="38">
        <f>IF(OR(K354="",L354=""),"",K354*L354*(1-M354))</f>
        <v/>
      </c>
      <c r="O354" s="10" t="n"/>
      <c r="P354" s="38">
        <f>IF(OR(N354="",O354=""),"",N354*O354)</f>
        <v/>
      </c>
      <c r="Q354" s="38">
        <f>IF(OR(N354="",P354=""),"",N354+P354)</f>
        <v/>
      </c>
      <c r="R354" s="2" t="n"/>
      <c r="S354" s="10" t="n"/>
      <c r="T354" s="38">
        <f>IF(OR(Q354="",S354=""),"",Q354*S354)</f>
        <v/>
      </c>
      <c r="U354" s="12">
        <f>IF(D354="","",D354-TODAY())</f>
        <v/>
      </c>
      <c r="V354" s="6">
        <f>IF(R354="","",IF(R354="Aceptado","Ganado",IF(R354="Rechazado","Perdido",IF(D354&lt;TODAY(),"Vencido","Pendiente"))))</f>
        <v/>
      </c>
      <c r="W354" s="7" t="n"/>
    </row>
    <row r="355">
      <c r="A355" s="2" t="n"/>
      <c r="B355" s="2" t="n"/>
      <c r="C355" s="35" t="n"/>
      <c r="D355" s="39">
        <f>IF(C355="","",C355+30)</f>
        <v/>
      </c>
      <c r="E355" s="2" t="n"/>
      <c r="F355" s="14">
        <f>IF(E355="","",IFERROR(VLOOKUP(E355,'Clientes'!$A$2:$E$1000,2,FALSE),"Cliente no encontrado"))</f>
        <v/>
      </c>
      <c r="G355" s="15">
        <f>IF(E355="","",IFERROR(VLOOKUP(E355,'Clientes'!$A$2:$E$1000,3,FALSE),""))</f>
        <v/>
      </c>
      <c r="H355" s="14">
        <f>IF(E355="","",IFERROR(VLOOKUP(E355,'Clientes'!$A$2:$E$1000,4,FALSE),""))</f>
        <v/>
      </c>
      <c r="I355" s="2" t="n"/>
      <c r="J355" s="7" t="n"/>
      <c r="K355" s="8" t="n"/>
      <c r="L355" s="37" t="n"/>
      <c r="M355" s="10" t="n"/>
      <c r="N355" s="40">
        <f>IF(OR(K355="",L355=""),"",K355*L355*(1-M355))</f>
        <v/>
      </c>
      <c r="O355" s="10" t="n"/>
      <c r="P355" s="40">
        <f>IF(OR(N355="",O355=""),"",N355*O355)</f>
        <v/>
      </c>
      <c r="Q355" s="40">
        <f>IF(OR(N355="",P355=""),"",N355+P355)</f>
        <v/>
      </c>
      <c r="R355" s="2" t="n"/>
      <c r="S355" s="10" t="n"/>
      <c r="T355" s="40">
        <f>IF(OR(Q355="",S355=""),"",Q355*S355)</f>
        <v/>
      </c>
      <c r="U355" s="17">
        <f>IF(D355="","",D355-TODAY())</f>
        <v/>
      </c>
      <c r="V355" s="15">
        <f>IF(R355="","",IF(R355="Aceptado","Ganado",IF(R355="Rechazado","Perdido",IF(D355&lt;TODAY(),"Vencido","Pendiente"))))</f>
        <v/>
      </c>
      <c r="W355" s="7" t="n"/>
    </row>
    <row r="356">
      <c r="A356" s="2" t="n"/>
      <c r="B356" s="2" t="n"/>
      <c r="C356" s="35" t="n"/>
      <c r="D356" s="36">
        <f>IF(C356="","",C356+30)</f>
        <v/>
      </c>
      <c r="E356" s="2" t="n"/>
      <c r="F356" s="5">
        <f>IF(E356="","",IFERROR(VLOOKUP(E356,'Clientes'!$A$2:$E$1000,2,FALSE),"Cliente no encontrado"))</f>
        <v/>
      </c>
      <c r="G356" s="6">
        <f>IF(E356="","",IFERROR(VLOOKUP(E356,'Clientes'!$A$2:$E$1000,3,FALSE),""))</f>
        <v/>
      </c>
      <c r="H356" s="5">
        <f>IF(E356="","",IFERROR(VLOOKUP(E356,'Clientes'!$A$2:$E$1000,4,FALSE),""))</f>
        <v/>
      </c>
      <c r="I356" s="2" t="n"/>
      <c r="J356" s="7" t="n"/>
      <c r="K356" s="8" t="n"/>
      <c r="L356" s="37" t="n"/>
      <c r="M356" s="10" t="n"/>
      <c r="N356" s="38">
        <f>IF(OR(K356="",L356=""),"",K356*L356*(1-M356))</f>
        <v/>
      </c>
      <c r="O356" s="10" t="n"/>
      <c r="P356" s="38">
        <f>IF(OR(N356="",O356=""),"",N356*O356)</f>
        <v/>
      </c>
      <c r="Q356" s="38">
        <f>IF(OR(N356="",P356=""),"",N356+P356)</f>
        <v/>
      </c>
      <c r="R356" s="2" t="n"/>
      <c r="S356" s="10" t="n"/>
      <c r="T356" s="38">
        <f>IF(OR(Q356="",S356=""),"",Q356*S356)</f>
        <v/>
      </c>
      <c r="U356" s="12">
        <f>IF(D356="","",D356-TODAY())</f>
        <v/>
      </c>
      <c r="V356" s="6">
        <f>IF(R356="","",IF(R356="Aceptado","Ganado",IF(R356="Rechazado","Perdido",IF(D356&lt;TODAY(),"Vencido","Pendiente"))))</f>
        <v/>
      </c>
      <c r="W356" s="7" t="n"/>
    </row>
    <row r="357">
      <c r="A357" s="2" t="n"/>
      <c r="B357" s="2" t="n"/>
      <c r="C357" s="35" t="n"/>
      <c r="D357" s="39">
        <f>IF(C357="","",C357+30)</f>
        <v/>
      </c>
      <c r="E357" s="2" t="n"/>
      <c r="F357" s="14">
        <f>IF(E357="","",IFERROR(VLOOKUP(E357,'Clientes'!$A$2:$E$1000,2,FALSE),"Cliente no encontrado"))</f>
        <v/>
      </c>
      <c r="G357" s="15">
        <f>IF(E357="","",IFERROR(VLOOKUP(E357,'Clientes'!$A$2:$E$1000,3,FALSE),""))</f>
        <v/>
      </c>
      <c r="H357" s="14">
        <f>IF(E357="","",IFERROR(VLOOKUP(E357,'Clientes'!$A$2:$E$1000,4,FALSE),""))</f>
        <v/>
      </c>
      <c r="I357" s="2" t="n"/>
      <c r="J357" s="7" t="n"/>
      <c r="K357" s="8" t="n"/>
      <c r="L357" s="37" t="n"/>
      <c r="M357" s="10" t="n"/>
      <c r="N357" s="40">
        <f>IF(OR(K357="",L357=""),"",K357*L357*(1-M357))</f>
        <v/>
      </c>
      <c r="O357" s="10" t="n"/>
      <c r="P357" s="40">
        <f>IF(OR(N357="",O357=""),"",N357*O357)</f>
        <v/>
      </c>
      <c r="Q357" s="40">
        <f>IF(OR(N357="",P357=""),"",N357+P357)</f>
        <v/>
      </c>
      <c r="R357" s="2" t="n"/>
      <c r="S357" s="10" t="n"/>
      <c r="T357" s="40">
        <f>IF(OR(Q357="",S357=""),"",Q357*S357)</f>
        <v/>
      </c>
      <c r="U357" s="17">
        <f>IF(D357="","",D357-TODAY())</f>
        <v/>
      </c>
      <c r="V357" s="15">
        <f>IF(R357="","",IF(R357="Aceptado","Ganado",IF(R357="Rechazado","Perdido",IF(D357&lt;TODAY(),"Vencido","Pendiente"))))</f>
        <v/>
      </c>
      <c r="W357" s="7" t="n"/>
    </row>
    <row r="358">
      <c r="A358" s="2" t="n"/>
      <c r="B358" s="2" t="n"/>
      <c r="C358" s="35" t="n"/>
      <c r="D358" s="36">
        <f>IF(C358="","",C358+30)</f>
        <v/>
      </c>
      <c r="E358" s="2" t="n"/>
      <c r="F358" s="5">
        <f>IF(E358="","",IFERROR(VLOOKUP(E358,'Clientes'!$A$2:$E$1000,2,FALSE),"Cliente no encontrado"))</f>
        <v/>
      </c>
      <c r="G358" s="6">
        <f>IF(E358="","",IFERROR(VLOOKUP(E358,'Clientes'!$A$2:$E$1000,3,FALSE),""))</f>
        <v/>
      </c>
      <c r="H358" s="5">
        <f>IF(E358="","",IFERROR(VLOOKUP(E358,'Clientes'!$A$2:$E$1000,4,FALSE),""))</f>
        <v/>
      </c>
      <c r="I358" s="2" t="n"/>
      <c r="J358" s="7" t="n"/>
      <c r="K358" s="8" t="n"/>
      <c r="L358" s="37" t="n"/>
      <c r="M358" s="10" t="n"/>
      <c r="N358" s="38">
        <f>IF(OR(K358="",L358=""),"",K358*L358*(1-M358))</f>
        <v/>
      </c>
      <c r="O358" s="10" t="n"/>
      <c r="P358" s="38">
        <f>IF(OR(N358="",O358=""),"",N358*O358)</f>
        <v/>
      </c>
      <c r="Q358" s="38">
        <f>IF(OR(N358="",P358=""),"",N358+P358)</f>
        <v/>
      </c>
      <c r="R358" s="2" t="n"/>
      <c r="S358" s="10" t="n"/>
      <c r="T358" s="38">
        <f>IF(OR(Q358="",S358=""),"",Q358*S358)</f>
        <v/>
      </c>
      <c r="U358" s="12">
        <f>IF(D358="","",D358-TODAY())</f>
        <v/>
      </c>
      <c r="V358" s="6">
        <f>IF(R358="","",IF(R358="Aceptado","Ganado",IF(R358="Rechazado","Perdido",IF(D358&lt;TODAY(),"Vencido","Pendiente"))))</f>
        <v/>
      </c>
      <c r="W358" s="7" t="n"/>
    </row>
    <row r="359">
      <c r="A359" s="2" t="n"/>
      <c r="B359" s="2" t="n"/>
      <c r="C359" s="35" t="n"/>
      <c r="D359" s="39">
        <f>IF(C359="","",C359+30)</f>
        <v/>
      </c>
      <c r="E359" s="2" t="n"/>
      <c r="F359" s="14">
        <f>IF(E359="","",IFERROR(VLOOKUP(E359,'Clientes'!$A$2:$E$1000,2,FALSE),"Cliente no encontrado"))</f>
        <v/>
      </c>
      <c r="G359" s="15">
        <f>IF(E359="","",IFERROR(VLOOKUP(E359,'Clientes'!$A$2:$E$1000,3,FALSE),""))</f>
        <v/>
      </c>
      <c r="H359" s="14">
        <f>IF(E359="","",IFERROR(VLOOKUP(E359,'Clientes'!$A$2:$E$1000,4,FALSE),""))</f>
        <v/>
      </c>
      <c r="I359" s="2" t="n"/>
      <c r="J359" s="7" t="n"/>
      <c r="K359" s="8" t="n"/>
      <c r="L359" s="37" t="n"/>
      <c r="M359" s="10" t="n"/>
      <c r="N359" s="40">
        <f>IF(OR(K359="",L359=""),"",K359*L359*(1-M359))</f>
        <v/>
      </c>
      <c r="O359" s="10" t="n"/>
      <c r="P359" s="40">
        <f>IF(OR(N359="",O359=""),"",N359*O359)</f>
        <v/>
      </c>
      <c r="Q359" s="40">
        <f>IF(OR(N359="",P359=""),"",N359+P359)</f>
        <v/>
      </c>
      <c r="R359" s="2" t="n"/>
      <c r="S359" s="10" t="n"/>
      <c r="T359" s="40">
        <f>IF(OR(Q359="",S359=""),"",Q359*S359)</f>
        <v/>
      </c>
      <c r="U359" s="17">
        <f>IF(D359="","",D359-TODAY())</f>
        <v/>
      </c>
      <c r="V359" s="15">
        <f>IF(R359="","",IF(R359="Aceptado","Ganado",IF(R359="Rechazado","Perdido",IF(D359&lt;TODAY(),"Vencido","Pendiente"))))</f>
        <v/>
      </c>
      <c r="W359" s="7" t="n"/>
    </row>
    <row r="360">
      <c r="A360" s="2" t="n"/>
      <c r="B360" s="2" t="n"/>
      <c r="C360" s="35" t="n"/>
      <c r="D360" s="36">
        <f>IF(C360="","",C360+30)</f>
        <v/>
      </c>
      <c r="E360" s="2" t="n"/>
      <c r="F360" s="5">
        <f>IF(E360="","",IFERROR(VLOOKUP(E360,'Clientes'!$A$2:$E$1000,2,FALSE),"Cliente no encontrado"))</f>
        <v/>
      </c>
      <c r="G360" s="6">
        <f>IF(E360="","",IFERROR(VLOOKUP(E360,'Clientes'!$A$2:$E$1000,3,FALSE),""))</f>
        <v/>
      </c>
      <c r="H360" s="5">
        <f>IF(E360="","",IFERROR(VLOOKUP(E360,'Clientes'!$A$2:$E$1000,4,FALSE),""))</f>
        <v/>
      </c>
      <c r="I360" s="2" t="n"/>
      <c r="J360" s="7" t="n"/>
      <c r="K360" s="8" t="n"/>
      <c r="L360" s="37" t="n"/>
      <c r="M360" s="10" t="n"/>
      <c r="N360" s="38">
        <f>IF(OR(K360="",L360=""),"",K360*L360*(1-M360))</f>
        <v/>
      </c>
      <c r="O360" s="10" t="n"/>
      <c r="P360" s="38">
        <f>IF(OR(N360="",O360=""),"",N360*O360)</f>
        <v/>
      </c>
      <c r="Q360" s="38">
        <f>IF(OR(N360="",P360=""),"",N360+P360)</f>
        <v/>
      </c>
      <c r="R360" s="2" t="n"/>
      <c r="S360" s="10" t="n"/>
      <c r="T360" s="38">
        <f>IF(OR(Q360="",S360=""),"",Q360*S360)</f>
        <v/>
      </c>
      <c r="U360" s="12">
        <f>IF(D360="","",D360-TODAY())</f>
        <v/>
      </c>
      <c r="V360" s="6">
        <f>IF(R360="","",IF(R360="Aceptado","Ganado",IF(R360="Rechazado","Perdido",IF(D360&lt;TODAY(),"Vencido","Pendiente"))))</f>
        <v/>
      </c>
      <c r="W360" s="7" t="n"/>
    </row>
    <row r="361">
      <c r="A361" s="2" t="n"/>
      <c r="B361" s="2" t="n"/>
      <c r="C361" s="35" t="n"/>
      <c r="D361" s="39">
        <f>IF(C361="","",C361+30)</f>
        <v/>
      </c>
      <c r="E361" s="2" t="n"/>
      <c r="F361" s="14">
        <f>IF(E361="","",IFERROR(VLOOKUP(E361,'Clientes'!$A$2:$E$1000,2,FALSE),"Cliente no encontrado"))</f>
        <v/>
      </c>
      <c r="G361" s="15">
        <f>IF(E361="","",IFERROR(VLOOKUP(E361,'Clientes'!$A$2:$E$1000,3,FALSE),""))</f>
        <v/>
      </c>
      <c r="H361" s="14">
        <f>IF(E361="","",IFERROR(VLOOKUP(E361,'Clientes'!$A$2:$E$1000,4,FALSE),""))</f>
        <v/>
      </c>
      <c r="I361" s="2" t="n"/>
      <c r="J361" s="7" t="n"/>
      <c r="K361" s="8" t="n"/>
      <c r="L361" s="37" t="n"/>
      <c r="M361" s="10" t="n"/>
      <c r="N361" s="40">
        <f>IF(OR(K361="",L361=""),"",K361*L361*(1-M361))</f>
        <v/>
      </c>
      <c r="O361" s="10" t="n"/>
      <c r="P361" s="40">
        <f>IF(OR(N361="",O361=""),"",N361*O361)</f>
        <v/>
      </c>
      <c r="Q361" s="40">
        <f>IF(OR(N361="",P361=""),"",N361+P361)</f>
        <v/>
      </c>
      <c r="R361" s="2" t="n"/>
      <c r="S361" s="10" t="n"/>
      <c r="T361" s="40">
        <f>IF(OR(Q361="",S361=""),"",Q361*S361)</f>
        <v/>
      </c>
      <c r="U361" s="17">
        <f>IF(D361="","",D361-TODAY())</f>
        <v/>
      </c>
      <c r="V361" s="15">
        <f>IF(R361="","",IF(R361="Aceptado","Ganado",IF(R361="Rechazado","Perdido",IF(D361&lt;TODAY(),"Vencido","Pendiente"))))</f>
        <v/>
      </c>
      <c r="W361" s="7" t="n"/>
    </row>
    <row r="362">
      <c r="A362" s="2" t="n"/>
      <c r="B362" s="2" t="n"/>
      <c r="C362" s="35" t="n"/>
      <c r="D362" s="36">
        <f>IF(C362="","",C362+30)</f>
        <v/>
      </c>
      <c r="E362" s="2" t="n"/>
      <c r="F362" s="5">
        <f>IF(E362="","",IFERROR(VLOOKUP(E362,'Clientes'!$A$2:$E$1000,2,FALSE),"Cliente no encontrado"))</f>
        <v/>
      </c>
      <c r="G362" s="6">
        <f>IF(E362="","",IFERROR(VLOOKUP(E362,'Clientes'!$A$2:$E$1000,3,FALSE),""))</f>
        <v/>
      </c>
      <c r="H362" s="5">
        <f>IF(E362="","",IFERROR(VLOOKUP(E362,'Clientes'!$A$2:$E$1000,4,FALSE),""))</f>
        <v/>
      </c>
      <c r="I362" s="2" t="n"/>
      <c r="J362" s="7" t="n"/>
      <c r="K362" s="8" t="n"/>
      <c r="L362" s="37" t="n"/>
      <c r="M362" s="10" t="n"/>
      <c r="N362" s="38">
        <f>IF(OR(K362="",L362=""),"",K362*L362*(1-M362))</f>
        <v/>
      </c>
      <c r="O362" s="10" t="n"/>
      <c r="P362" s="38">
        <f>IF(OR(N362="",O362=""),"",N362*O362)</f>
        <v/>
      </c>
      <c r="Q362" s="38">
        <f>IF(OR(N362="",P362=""),"",N362+P362)</f>
        <v/>
      </c>
      <c r="R362" s="2" t="n"/>
      <c r="S362" s="10" t="n"/>
      <c r="T362" s="38">
        <f>IF(OR(Q362="",S362=""),"",Q362*S362)</f>
        <v/>
      </c>
      <c r="U362" s="12">
        <f>IF(D362="","",D362-TODAY())</f>
        <v/>
      </c>
      <c r="V362" s="6">
        <f>IF(R362="","",IF(R362="Aceptado","Ganado",IF(R362="Rechazado","Perdido",IF(D362&lt;TODAY(),"Vencido","Pendiente"))))</f>
        <v/>
      </c>
      <c r="W362" s="7" t="n"/>
    </row>
    <row r="363">
      <c r="A363" s="2" t="n"/>
      <c r="B363" s="2" t="n"/>
      <c r="C363" s="35" t="n"/>
      <c r="D363" s="39">
        <f>IF(C363="","",C363+30)</f>
        <v/>
      </c>
      <c r="E363" s="2" t="n"/>
      <c r="F363" s="14">
        <f>IF(E363="","",IFERROR(VLOOKUP(E363,'Clientes'!$A$2:$E$1000,2,FALSE),"Cliente no encontrado"))</f>
        <v/>
      </c>
      <c r="G363" s="15">
        <f>IF(E363="","",IFERROR(VLOOKUP(E363,'Clientes'!$A$2:$E$1000,3,FALSE),""))</f>
        <v/>
      </c>
      <c r="H363" s="14">
        <f>IF(E363="","",IFERROR(VLOOKUP(E363,'Clientes'!$A$2:$E$1000,4,FALSE),""))</f>
        <v/>
      </c>
      <c r="I363" s="2" t="n"/>
      <c r="J363" s="7" t="n"/>
      <c r="K363" s="8" t="n"/>
      <c r="L363" s="37" t="n"/>
      <c r="M363" s="10" t="n"/>
      <c r="N363" s="40">
        <f>IF(OR(K363="",L363=""),"",K363*L363*(1-M363))</f>
        <v/>
      </c>
      <c r="O363" s="10" t="n"/>
      <c r="P363" s="40">
        <f>IF(OR(N363="",O363=""),"",N363*O363)</f>
        <v/>
      </c>
      <c r="Q363" s="40">
        <f>IF(OR(N363="",P363=""),"",N363+P363)</f>
        <v/>
      </c>
      <c r="R363" s="2" t="n"/>
      <c r="S363" s="10" t="n"/>
      <c r="T363" s="40">
        <f>IF(OR(Q363="",S363=""),"",Q363*S363)</f>
        <v/>
      </c>
      <c r="U363" s="17">
        <f>IF(D363="","",D363-TODAY())</f>
        <v/>
      </c>
      <c r="V363" s="15">
        <f>IF(R363="","",IF(R363="Aceptado","Ganado",IF(R363="Rechazado","Perdido",IF(D363&lt;TODAY(),"Vencido","Pendiente"))))</f>
        <v/>
      </c>
      <c r="W363" s="7" t="n"/>
    </row>
    <row r="364">
      <c r="A364" s="2" t="n"/>
      <c r="B364" s="2" t="n"/>
      <c r="C364" s="35" t="n"/>
      <c r="D364" s="36">
        <f>IF(C364="","",C364+30)</f>
        <v/>
      </c>
      <c r="E364" s="2" t="n"/>
      <c r="F364" s="5">
        <f>IF(E364="","",IFERROR(VLOOKUP(E364,'Clientes'!$A$2:$E$1000,2,FALSE),"Cliente no encontrado"))</f>
        <v/>
      </c>
      <c r="G364" s="6">
        <f>IF(E364="","",IFERROR(VLOOKUP(E364,'Clientes'!$A$2:$E$1000,3,FALSE),""))</f>
        <v/>
      </c>
      <c r="H364" s="5">
        <f>IF(E364="","",IFERROR(VLOOKUP(E364,'Clientes'!$A$2:$E$1000,4,FALSE),""))</f>
        <v/>
      </c>
      <c r="I364" s="2" t="n"/>
      <c r="J364" s="7" t="n"/>
      <c r="K364" s="8" t="n"/>
      <c r="L364" s="37" t="n"/>
      <c r="M364" s="10" t="n"/>
      <c r="N364" s="38">
        <f>IF(OR(K364="",L364=""),"",K364*L364*(1-M364))</f>
        <v/>
      </c>
      <c r="O364" s="10" t="n"/>
      <c r="P364" s="38">
        <f>IF(OR(N364="",O364=""),"",N364*O364)</f>
        <v/>
      </c>
      <c r="Q364" s="38">
        <f>IF(OR(N364="",P364=""),"",N364+P364)</f>
        <v/>
      </c>
      <c r="R364" s="2" t="n"/>
      <c r="S364" s="10" t="n"/>
      <c r="T364" s="38">
        <f>IF(OR(Q364="",S364=""),"",Q364*S364)</f>
        <v/>
      </c>
      <c r="U364" s="12">
        <f>IF(D364="","",D364-TODAY())</f>
        <v/>
      </c>
      <c r="V364" s="6">
        <f>IF(R364="","",IF(R364="Aceptado","Ganado",IF(R364="Rechazado","Perdido",IF(D364&lt;TODAY(),"Vencido","Pendiente"))))</f>
        <v/>
      </c>
      <c r="W364" s="7" t="n"/>
    </row>
    <row r="365">
      <c r="A365" s="2" t="n"/>
      <c r="B365" s="2" t="n"/>
      <c r="C365" s="35" t="n"/>
      <c r="D365" s="39">
        <f>IF(C365="","",C365+30)</f>
        <v/>
      </c>
      <c r="E365" s="2" t="n"/>
      <c r="F365" s="14">
        <f>IF(E365="","",IFERROR(VLOOKUP(E365,'Clientes'!$A$2:$E$1000,2,FALSE),"Cliente no encontrado"))</f>
        <v/>
      </c>
      <c r="G365" s="15">
        <f>IF(E365="","",IFERROR(VLOOKUP(E365,'Clientes'!$A$2:$E$1000,3,FALSE),""))</f>
        <v/>
      </c>
      <c r="H365" s="14">
        <f>IF(E365="","",IFERROR(VLOOKUP(E365,'Clientes'!$A$2:$E$1000,4,FALSE),""))</f>
        <v/>
      </c>
      <c r="I365" s="2" t="n"/>
      <c r="J365" s="7" t="n"/>
      <c r="K365" s="8" t="n"/>
      <c r="L365" s="37" t="n"/>
      <c r="M365" s="10" t="n"/>
      <c r="N365" s="40">
        <f>IF(OR(K365="",L365=""),"",K365*L365*(1-M365))</f>
        <v/>
      </c>
      <c r="O365" s="10" t="n"/>
      <c r="P365" s="40">
        <f>IF(OR(N365="",O365=""),"",N365*O365)</f>
        <v/>
      </c>
      <c r="Q365" s="40">
        <f>IF(OR(N365="",P365=""),"",N365+P365)</f>
        <v/>
      </c>
      <c r="R365" s="2" t="n"/>
      <c r="S365" s="10" t="n"/>
      <c r="T365" s="40">
        <f>IF(OR(Q365="",S365=""),"",Q365*S365)</f>
        <v/>
      </c>
      <c r="U365" s="17">
        <f>IF(D365="","",D365-TODAY())</f>
        <v/>
      </c>
      <c r="V365" s="15">
        <f>IF(R365="","",IF(R365="Aceptado","Ganado",IF(R365="Rechazado","Perdido",IF(D365&lt;TODAY(),"Vencido","Pendiente"))))</f>
        <v/>
      </c>
      <c r="W365" s="7" t="n"/>
    </row>
    <row r="366">
      <c r="A366" s="2" t="n"/>
      <c r="B366" s="2" t="n"/>
      <c r="C366" s="35" t="n"/>
      <c r="D366" s="36">
        <f>IF(C366="","",C366+30)</f>
        <v/>
      </c>
      <c r="E366" s="2" t="n"/>
      <c r="F366" s="5">
        <f>IF(E366="","",IFERROR(VLOOKUP(E366,'Clientes'!$A$2:$E$1000,2,FALSE),"Cliente no encontrado"))</f>
        <v/>
      </c>
      <c r="G366" s="6">
        <f>IF(E366="","",IFERROR(VLOOKUP(E366,'Clientes'!$A$2:$E$1000,3,FALSE),""))</f>
        <v/>
      </c>
      <c r="H366" s="5">
        <f>IF(E366="","",IFERROR(VLOOKUP(E366,'Clientes'!$A$2:$E$1000,4,FALSE),""))</f>
        <v/>
      </c>
      <c r="I366" s="2" t="n"/>
      <c r="J366" s="7" t="n"/>
      <c r="K366" s="8" t="n"/>
      <c r="L366" s="37" t="n"/>
      <c r="M366" s="10" t="n"/>
      <c r="N366" s="38">
        <f>IF(OR(K366="",L366=""),"",K366*L366*(1-M366))</f>
        <v/>
      </c>
      <c r="O366" s="10" t="n"/>
      <c r="P366" s="38">
        <f>IF(OR(N366="",O366=""),"",N366*O366)</f>
        <v/>
      </c>
      <c r="Q366" s="38">
        <f>IF(OR(N366="",P366=""),"",N366+P366)</f>
        <v/>
      </c>
      <c r="R366" s="2" t="n"/>
      <c r="S366" s="10" t="n"/>
      <c r="T366" s="38">
        <f>IF(OR(Q366="",S366=""),"",Q366*S366)</f>
        <v/>
      </c>
      <c r="U366" s="12">
        <f>IF(D366="","",D366-TODAY())</f>
        <v/>
      </c>
      <c r="V366" s="6">
        <f>IF(R366="","",IF(R366="Aceptado","Ganado",IF(R366="Rechazado","Perdido",IF(D366&lt;TODAY(),"Vencido","Pendiente"))))</f>
        <v/>
      </c>
      <c r="W366" s="7" t="n"/>
    </row>
    <row r="367">
      <c r="A367" s="2" t="n"/>
      <c r="B367" s="2" t="n"/>
      <c r="C367" s="35" t="n"/>
      <c r="D367" s="39">
        <f>IF(C367="","",C367+30)</f>
        <v/>
      </c>
      <c r="E367" s="2" t="n"/>
      <c r="F367" s="14">
        <f>IF(E367="","",IFERROR(VLOOKUP(E367,'Clientes'!$A$2:$E$1000,2,FALSE),"Cliente no encontrado"))</f>
        <v/>
      </c>
      <c r="G367" s="15">
        <f>IF(E367="","",IFERROR(VLOOKUP(E367,'Clientes'!$A$2:$E$1000,3,FALSE),""))</f>
        <v/>
      </c>
      <c r="H367" s="14">
        <f>IF(E367="","",IFERROR(VLOOKUP(E367,'Clientes'!$A$2:$E$1000,4,FALSE),""))</f>
        <v/>
      </c>
      <c r="I367" s="2" t="n"/>
      <c r="J367" s="7" t="n"/>
      <c r="K367" s="8" t="n"/>
      <c r="L367" s="37" t="n"/>
      <c r="M367" s="10" t="n"/>
      <c r="N367" s="40">
        <f>IF(OR(K367="",L367=""),"",K367*L367*(1-M367))</f>
        <v/>
      </c>
      <c r="O367" s="10" t="n"/>
      <c r="P367" s="40">
        <f>IF(OR(N367="",O367=""),"",N367*O367)</f>
        <v/>
      </c>
      <c r="Q367" s="40">
        <f>IF(OR(N367="",P367=""),"",N367+P367)</f>
        <v/>
      </c>
      <c r="R367" s="2" t="n"/>
      <c r="S367" s="10" t="n"/>
      <c r="T367" s="40">
        <f>IF(OR(Q367="",S367=""),"",Q367*S367)</f>
        <v/>
      </c>
      <c r="U367" s="17">
        <f>IF(D367="","",D367-TODAY())</f>
        <v/>
      </c>
      <c r="V367" s="15">
        <f>IF(R367="","",IF(R367="Aceptado","Ganado",IF(R367="Rechazado","Perdido",IF(D367&lt;TODAY(),"Vencido","Pendiente"))))</f>
        <v/>
      </c>
      <c r="W367" s="7" t="n"/>
    </row>
    <row r="368">
      <c r="A368" s="2" t="n"/>
      <c r="B368" s="2" t="n"/>
      <c r="C368" s="35" t="n"/>
      <c r="D368" s="36">
        <f>IF(C368="","",C368+30)</f>
        <v/>
      </c>
      <c r="E368" s="2" t="n"/>
      <c r="F368" s="5">
        <f>IF(E368="","",IFERROR(VLOOKUP(E368,'Clientes'!$A$2:$E$1000,2,FALSE),"Cliente no encontrado"))</f>
        <v/>
      </c>
      <c r="G368" s="6">
        <f>IF(E368="","",IFERROR(VLOOKUP(E368,'Clientes'!$A$2:$E$1000,3,FALSE),""))</f>
        <v/>
      </c>
      <c r="H368" s="5">
        <f>IF(E368="","",IFERROR(VLOOKUP(E368,'Clientes'!$A$2:$E$1000,4,FALSE),""))</f>
        <v/>
      </c>
      <c r="I368" s="2" t="n"/>
      <c r="J368" s="7" t="n"/>
      <c r="K368" s="8" t="n"/>
      <c r="L368" s="37" t="n"/>
      <c r="M368" s="10" t="n"/>
      <c r="N368" s="38">
        <f>IF(OR(K368="",L368=""),"",K368*L368*(1-M368))</f>
        <v/>
      </c>
      <c r="O368" s="10" t="n"/>
      <c r="P368" s="38">
        <f>IF(OR(N368="",O368=""),"",N368*O368)</f>
        <v/>
      </c>
      <c r="Q368" s="38">
        <f>IF(OR(N368="",P368=""),"",N368+P368)</f>
        <v/>
      </c>
      <c r="R368" s="2" t="n"/>
      <c r="S368" s="10" t="n"/>
      <c r="T368" s="38">
        <f>IF(OR(Q368="",S368=""),"",Q368*S368)</f>
        <v/>
      </c>
      <c r="U368" s="12">
        <f>IF(D368="","",D368-TODAY())</f>
        <v/>
      </c>
      <c r="V368" s="6">
        <f>IF(R368="","",IF(R368="Aceptado","Ganado",IF(R368="Rechazado","Perdido",IF(D368&lt;TODAY(),"Vencido","Pendiente"))))</f>
        <v/>
      </c>
      <c r="W368" s="7" t="n"/>
    </row>
    <row r="369">
      <c r="A369" s="2" t="n"/>
      <c r="B369" s="2" t="n"/>
      <c r="C369" s="35" t="n"/>
      <c r="D369" s="39">
        <f>IF(C369="","",C369+30)</f>
        <v/>
      </c>
      <c r="E369" s="2" t="n"/>
      <c r="F369" s="14">
        <f>IF(E369="","",IFERROR(VLOOKUP(E369,'Clientes'!$A$2:$E$1000,2,FALSE),"Cliente no encontrado"))</f>
        <v/>
      </c>
      <c r="G369" s="15">
        <f>IF(E369="","",IFERROR(VLOOKUP(E369,'Clientes'!$A$2:$E$1000,3,FALSE),""))</f>
        <v/>
      </c>
      <c r="H369" s="14">
        <f>IF(E369="","",IFERROR(VLOOKUP(E369,'Clientes'!$A$2:$E$1000,4,FALSE),""))</f>
        <v/>
      </c>
      <c r="I369" s="2" t="n"/>
      <c r="J369" s="7" t="n"/>
      <c r="K369" s="8" t="n"/>
      <c r="L369" s="37" t="n"/>
      <c r="M369" s="10" t="n"/>
      <c r="N369" s="40">
        <f>IF(OR(K369="",L369=""),"",K369*L369*(1-M369))</f>
        <v/>
      </c>
      <c r="O369" s="10" t="n"/>
      <c r="P369" s="40">
        <f>IF(OR(N369="",O369=""),"",N369*O369)</f>
        <v/>
      </c>
      <c r="Q369" s="40">
        <f>IF(OR(N369="",P369=""),"",N369+P369)</f>
        <v/>
      </c>
      <c r="R369" s="2" t="n"/>
      <c r="S369" s="10" t="n"/>
      <c r="T369" s="40">
        <f>IF(OR(Q369="",S369=""),"",Q369*S369)</f>
        <v/>
      </c>
      <c r="U369" s="17">
        <f>IF(D369="","",D369-TODAY())</f>
        <v/>
      </c>
      <c r="V369" s="15">
        <f>IF(R369="","",IF(R369="Aceptado","Ganado",IF(R369="Rechazado","Perdido",IF(D369&lt;TODAY(),"Vencido","Pendiente"))))</f>
        <v/>
      </c>
      <c r="W369" s="7" t="n"/>
    </row>
    <row r="370">
      <c r="A370" s="2" t="n"/>
      <c r="B370" s="2" t="n"/>
      <c r="C370" s="35" t="n"/>
      <c r="D370" s="36">
        <f>IF(C370="","",C370+30)</f>
        <v/>
      </c>
      <c r="E370" s="2" t="n"/>
      <c r="F370" s="5">
        <f>IF(E370="","",IFERROR(VLOOKUP(E370,'Clientes'!$A$2:$E$1000,2,FALSE),"Cliente no encontrado"))</f>
        <v/>
      </c>
      <c r="G370" s="6">
        <f>IF(E370="","",IFERROR(VLOOKUP(E370,'Clientes'!$A$2:$E$1000,3,FALSE),""))</f>
        <v/>
      </c>
      <c r="H370" s="5">
        <f>IF(E370="","",IFERROR(VLOOKUP(E370,'Clientes'!$A$2:$E$1000,4,FALSE),""))</f>
        <v/>
      </c>
      <c r="I370" s="2" t="n"/>
      <c r="J370" s="7" t="n"/>
      <c r="K370" s="8" t="n"/>
      <c r="L370" s="37" t="n"/>
      <c r="M370" s="10" t="n"/>
      <c r="N370" s="38">
        <f>IF(OR(K370="",L370=""),"",K370*L370*(1-M370))</f>
        <v/>
      </c>
      <c r="O370" s="10" t="n"/>
      <c r="P370" s="38">
        <f>IF(OR(N370="",O370=""),"",N370*O370)</f>
        <v/>
      </c>
      <c r="Q370" s="38">
        <f>IF(OR(N370="",P370=""),"",N370+P370)</f>
        <v/>
      </c>
      <c r="R370" s="2" t="n"/>
      <c r="S370" s="10" t="n"/>
      <c r="T370" s="38">
        <f>IF(OR(Q370="",S370=""),"",Q370*S370)</f>
        <v/>
      </c>
      <c r="U370" s="12">
        <f>IF(D370="","",D370-TODAY())</f>
        <v/>
      </c>
      <c r="V370" s="6">
        <f>IF(R370="","",IF(R370="Aceptado","Ganado",IF(R370="Rechazado","Perdido",IF(D370&lt;TODAY(),"Vencido","Pendiente"))))</f>
        <v/>
      </c>
      <c r="W370" s="7" t="n"/>
    </row>
    <row r="371">
      <c r="A371" s="2" t="n"/>
      <c r="B371" s="2" t="n"/>
      <c r="C371" s="35" t="n"/>
      <c r="D371" s="39">
        <f>IF(C371="","",C371+30)</f>
        <v/>
      </c>
      <c r="E371" s="2" t="n"/>
      <c r="F371" s="14">
        <f>IF(E371="","",IFERROR(VLOOKUP(E371,'Clientes'!$A$2:$E$1000,2,FALSE),"Cliente no encontrado"))</f>
        <v/>
      </c>
      <c r="G371" s="15">
        <f>IF(E371="","",IFERROR(VLOOKUP(E371,'Clientes'!$A$2:$E$1000,3,FALSE),""))</f>
        <v/>
      </c>
      <c r="H371" s="14">
        <f>IF(E371="","",IFERROR(VLOOKUP(E371,'Clientes'!$A$2:$E$1000,4,FALSE),""))</f>
        <v/>
      </c>
      <c r="I371" s="2" t="n"/>
      <c r="J371" s="7" t="n"/>
      <c r="K371" s="8" t="n"/>
      <c r="L371" s="37" t="n"/>
      <c r="M371" s="10" t="n"/>
      <c r="N371" s="40">
        <f>IF(OR(K371="",L371=""),"",K371*L371*(1-M371))</f>
        <v/>
      </c>
      <c r="O371" s="10" t="n"/>
      <c r="P371" s="40">
        <f>IF(OR(N371="",O371=""),"",N371*O371)</f>
        <v/>
      </c>
      <c r="Q371" s="40">
        <f>IF(OR(N371="",P371=""),"",N371+P371)</f>
        <v/>
      </c>
      <c r="R371" s="2" t="n"/>
      <c r="S371" s="10" t="n"/>
      <c r="T371" s="40">
        <f>IF(OR(Q371="",S371=""),"",Q371*S371)</f>
        <v/>
      </c>
      <c r="U371" s="17">
        <f>IF(D371="","",D371-TODAY())</f>
        <v/>
      </c>
      <c r="V371" s="15">
        <f>IF(R371="","",IF(R371="Aceptado","Ganado",IF(R371="Rechazado","Perdido",IF(D371&lt;TODAY(),"Vencido","Pendiente"))))</f>
        <v/>
      </c>
      <c r="W371" s="7" t="n"/>
    </row>
    <row r="372">
      <c r="A372" s="2" t="n"/>
      <c r="B372" s="2" t="n"/>
      <c r="C372" s="35" t="n"/>
      <c r="D372" s="36">
        <f>IF(C372="","",C372+30)</f>
        <v/>
      </c>
      <c r="E372" s="2" t="n"/>
      <c r="F372" s="5">
        <f>IF(E372="","",IFERROR(VLOOKUP(E372,'Clientes'!$A$2:$E$1000,2,FALSE),"Cliente no encontrado"))</f>
        <v/>
      </c>
      <c r="G372" s="6">
        <f>IF(E372="","",IFERROR(VLOOKUP(E372,'Clientes'!$A$2:$E$1000,3,FALSE),""))</f>
        <v/>
      </c>
      <c r="H372" s="5">
        <f>IF(E372="","",IFERROR(VLOOKUP(E372,'Clientes'!$A$2:$E$1000,4,FALSE),""))</f>
        <v/>
      </c>
      <c r="I372" s="2" t="n"/>
      <c r="J372" s="7" t="n"/>
      <c r="K372" s="8" t="n"/>
      <c r="L372" s="37" t="n"/>
      <c r="M372" s="10" t="n"/>
      <c r="N372" s="38">
        <f>IF(OR(K372="",L372=""),"",K372*L372*(1-M372))</f>
        <v/>
      </c>
      <c r="O372" s="10" t="n"/>
      <c r="P372" s="38">
        <f>IF(OR(N372="",O372=""),"",N372*O372)</f>
        <v/>
      </c>
      <c r="Q372" s="38">
        <f>IF(OR(N372="",P372=""),"",N372+P372)</f>
        <v/>
      </c>
      <c r="R372" s="2" t="n"/>
      <c r="S372" s="10" t="n"/>
      <c r="T372" s="38">
        <f>IF(OR(Q372="",S372=""),"",Q372*S372)</f>
        <v/>
      </c>
      <c r="U372" s="12">
        <f>IF(D372="","",D372-TODAY())</f>
        <v/>
      </c>
      <c r="V372" s="6">
        <f>IF(R372="","",IF(R372="Aceptado","Ganado",IF(R372="Rechazado","Perdido",IF(D372&lt;TODAY(),"Vencido","Pendiente"))))</f>
        <v/>
      </c>
      <c r="W372" s="7" t="n"/>
    </row>
    <row r="373">
      <c r="A373" s="2" t="n"/>
      <c r="B373" s="2" t="n"/>
      <c r="C373" s="35" t="n"/>
      <c r="D373" s="39">
        <f>IF(C373="","",C373+30)</f>
        <v/>
      </c>
      <c r="E373" s="2" t="n"/>
      <c r="F373" s="14">
        <f>IF(E373="","",IFERROR(VLOOKUP(E373,'Clientes'!$A$2:$E$1000,2,FALSE),"Cliente no encontrado"))</f>
        <v/>
      </c>
      <c r="G373" s="15">
        <f>IF(E373="","",IFERROR(VLOOKUP(E373,'Clientes'!$A$2:$E$1000,3,FALSE),""))</f>
        <v/>
      </c>
      <c r="H373" s="14">
        <f>IF(E373="","",IFERROR(VLOOKUP(E373,'Clientes'!$A$2:$E$1000,4,FALSE),""))</f>
        <v/>
      </c>
      <c r="I373" s="2" t="n"/>
      <c r="J373" s="7" t="n"/>
      <c r="K373" s="8" t="n"/>
      <c r="L373" s="37" t="n"/>
      <c r="M373" s="10" t="n"/>
      <c r="N373" s="40">
        <f>IF(OR(K373="",L373=""),"",K373*L373*(1-M373))</f>
        <v/>
      </c>
      <c r="O373" s="10" t="n"/>
      <c r="P373" s="40">
        <f>IF(OR(N373="",O373=""),"",N373*O373)</f>
        <v/>
      </c>
      <c r="Q373" s="40">
        <f>IF(OR(N373="",P373=""),"",N373+P373)</f>
        <v/>
      </c>
      <c r="R373" s="2" t="n"/>
      <c r="S373" s="10" t="n"/>
      <c r="T373" s="40">
        <f>IF(OR(Q373="",S373=""),"",Q373*S373)</f>
        <v/>
      </c>
      <c r="U373" s="17">
        <f>IF(D373="","",D373-TODAY())</f>
        <v/>
      </c>
      <c r="V373" s="15">
        <f>IF(R373="","",IF(R373="Aceptado","Ganado",IF(R373="Rechazado","Perdido",IF(D373&lt;TODAY(),"Vencido","Pendiente"))))</f>
        <v/>
      </c>
      <c r="W373" s="7" t="n"/>
    </row>
    <row r="374">
      <c r="A374" s="2" t="n"/>
      <c r="B374" s="2" t="n"/>
      <c r="C374" s="35" t="n"/>
      <c r="D374" s="36">
        <f>IF(C374="","",C374+30)</f>
        <v/>
      </c>
      <c r="E374" s="2" t="n"/>
      <c r="F374" s="5">
        <f>IF(E374="","",IFERROR(VLOOKUP(E374,'Clientes'!$A$2:$E$1000,2,FALSE),"Cliente no encontrado"))</f>
        <v/>
      </c>
      <c r="G374" s="6">
        <f>IF(E374="","",IFERROR(VLOOKUP(E374,'Clientes'!$A$2:$E$1000,3,FALSE),""))</f>
        <v/>
      </c>
      <c r="H374" s="5">
        <f>IF(E374="","",IFERROR(VLOOKUP(E374,'Clientes'!$A$2:$E$1000,4,FALSE),""))</f>
        <v/>
      </c>
      <c r="I374" s="2" t="n"/>
      <c r="J374" s="7" t="n"/>
      <c r="K374" s="8" t="n"/>
      <c r="L374" s="37" t="n"/>
      <c r="M374" s="10" t="n"/>
      <c r="N374" s="38">
        <f>IF(OR(K374="",L374=""),"",K374*L374*(1-M374))</f>
        <v/>
      </c>
      <c r="O374" s="10" t="n"/>
      <c r="P374" s="38">
        <f>IF(OR(N374="",O374=""),"",N374*O374)</f>
        <v/>
      </c>
      <c r="Q374" s="38">
        <f>IF(OR(N374="",P374=""),"",N374+P374)</f>
        <v/>
      </c>
      <c r="R374" s="2" t="n"/>
      <c r="S374" s="10" t="n"/>
      <c r="T374" s="38">
        <f>IF(OR(Q374="",S374=""),"",Q374*S374)</f>
        <v/>
      </c>
      <c r="U374" s="12">
        <f>IF(D374="","",D374-TODAY())</f>
        <v/>
      </c>
      <c r="V374" s="6">
        <f>IF(R374="","",IF(R374="Aceptado","Ganado",IF(R374="Rechazado","Perdido",IF(D374&lt;TODAY(),"Vencido","Pendiente"))))</f>
        <v/>
      </c>
      <c r="W374" s="7" t="n"/>
    </row>
    <row r="375">
      <c r="A375" s="2" t="n"/>
      <c r="B375" s="2" t="n"/>
      <c r="C375" s="35" t="n"/>
      <c r="D375" s="39">
        <f>IF(C375="","",C375+30)</f>
        <v/>
      </c>
      <c r="E375" s="2" t="n"/>
      <c r="F375" s="14">
        <f>IF(E375="","",IFERROR(VLOOKUP(E375,'Clientes'!$A$2:$E$1000,2,FALSE),"Cliente no encontrado"))</f>
        <v/>
      </c>
      <c r="G375" s="15">
        <f>IF(E375="","",IFERROR(VLOOKUP(E375,'Clientes'!$A$2:$E$1000,3,FALSE),""))</f>
        <v/>
      </c>
      <c r="H375" s="14">
        <f>IF(E375="","",IFERROR(VLOOKUP(E375,'Clientes'!$A$2:$E$1000,4,FALSE),""))</f>
        <v/>
      </c>
      <c r="I375" s="2" t="n"/>
      <c r="J375" s="7" t="n"/>
      <c r="K375" s="8" t="n"/>
      <c r="L375" s="37" t="n"/>
      <c r="M375" s="10" t="n"/>
      <c r="N375" s="40">
        <f>IF(OR(K375="",L375=""),"",K375*L375*(1-M375))</f>
        <v/>
      </c>
      <c r="O375" s="10" t="n"/>
      <c r="P375" s="40">
        <f>IF(OR(N375="",O375=""),"",N375*O375)</f>
        <v/>
      </c>
      <c r="Q375" s="40">
        <f>IF(OR(N375="",P375=""),"",N375+P375)</f>
        <v/>
      </c>
      <c r="R375" s="2" t="n"/>
      <c r="S375" s="10" t="n"/>
      <c r="T375" s="40">
        <f>IF(OR(Q375="",S375=""),"",Q375*S375)</f>
        <v/>
      </c>
      <c r="U375" s="17">
        <f>IF(D375="","",D375-TODAY())</f>
        <v/>
      </c>
      <c r="V375" s="15">
        <f>IF(R375="","",IF(R375="Aceptado","Ganado",IF(R375="Rechazado","Perdido",IF(D375&lt;TODAY(),"Vencido","Pendiente"))))</f>
        <v/>
      </c>
      <c r="W375" s="7" t="n"/>
    </row>
    <row r="376">
      <c r="A376" s="2" t="n"/>
      <c r="B376" s="2" t="n"/>
      <c r="C376" s="35" t="n"/>
      <c r="D376" s="36">
        <f>IF(C376="","",C376+30)</f>
        <v/>
      </c>
      <c r="E376" s="2" t="n"/>
      <c r="F376" s="5">
        <f>IF(E376="","",IFERROR(VLOOKUP(E376,'Clientes'!$A$2:$E$1000,2,FALSE),"Cliente no encontrado"))</f>
        <v/>
      </c>
      <c r="G376" s="6">
        <f>IF(E376="","",IFERROR(VLOOKUP(E376,'Clientes'!$A$2:$E$1000,3,FALSE),""))</f>
        <v/>
      </c>
      <c r="H376" s="5">
        <f>IF(E376="","",IFERROR(VLOOKUP(E376,'Clientes'!$A$2:$E$1000,4,FALSE),""))</f>
        <v/>
      </c>
      <c r="I376" s="2" t="n"/>
      <c r="J376" s="7" t="n"/>
      <c r="K376" s="8" t="n"/>
      <c r="L376" s="37" t="n"/>
      <c r="M376" s="10" t="n"/>
      <c r="N376" s="38">
        <f>IF(OR(K376="",L376=""),"",K376*L376*(1-M376))</f>
        <v/>
      </c>
      <c r="O376" s="10" t="n"/>
      <c r="P376" s="38">
        <f>IF(OR(N376="",O376=""),"",N376*O376)</f>
        <v/>
      </c>
      <c r="Q376" s="38">
        <f>IF(OR(N376="",P376=""),"",N376+P376)</f>
        <v/>
      </c>
      <c r="R376" s="2" t="n"/>
      <c r="S376" s="10" t="n"/>
      <c r="T376" s="38">
        <f>IF(OR(Q376="",S376=""),"",Q376*S376)</f>
        <v/>
      </c>
      <c r="U376" s="12">
        <f>IF(D376="","",D376-TODAY())</f>
        <v/>
      </c>
      <c r="V376" s="6">
        <f>IF(R376="","",IF(R376="Aceptado","Ganado",IF(R376="Rechazado","Perdido",IF(D376&lt;TODAY(),"Vencido","Pendiente"))))</f>
        <v/>
      </c>
      <c r="W376" s="7" t="n"/>
    </row>
    <row r="377">
      <c r="A377" s="2" t="n"/>
      <c r="B377" s="2" t="n"/>
      <c r="C377" s="35" t="n"/>
      <c r="D377" s="39">
        <f>IF(C377="","",C377+30)</f>
        <v/>
      </c>
      <c r="E377" s="2" t="n"/>
      <c r="F377" s="14">
        <f>IF(E377="","",IFERROR(VLOOKUP(E377,'Clientes'!$A$2:$E$1000,2,FALSE),"Cliente no encontrado"))</f>
        <v/>
      </c>
      <c r="G377" s="15">
        <f>IF(E377="","",IFERROR(VLOOKUP(E377,'Clientes'!$A$2:$E$1000,3,FALSE),""))</f>
        <v/>
      </c>
      <c r="H377" s="14">
        <f>IF(E377="","",IFERROR(VLOOKUP(E377,'Clientes'!$A$2:$E$1000,4,FALSE),""))</f>
        <v/>
      </c>
      <c r="I377" s="2" t="n"/>
      <c r="J377" s="7" t="n"/>
      <c r="K377" s="8" t="n"/>
      <c r="L377" s="37" t="n"/>
      <c r="M377" s="10" t="n"/>
      <c r="N377" s="40">
        <f>IF(OR(K377="",L377=""),"",K377*L377*(1-M377))</f>
        <v/>
      </c>
      <c r="O377" s="10" t="n"/>
      <c r="P377" s="40">
        <f>IF(OR(N377="",O377=""),"",N377*O377)</f>
        <v/>
      </c>
      <c r="Q377" s="40">
        <f>IF(OR(N377="",P377=""),"",N377+P377)</f>
        <v/>
      </c>
      <c r="R377" s="2" t="n"/>
      <c r="S377" s="10" t="n"/>
      <c r="T377" s="40">
        <f>IF(OR(Q377="",S377=""),"",Q377*S377)</f>
        <v/>
      </c>
      <c r="U377" s="17">
        <f>IF(D377="","",D377-TODAY())</f>
        <v/>
      </c>
      <c r="V377" s="15">
        <f>IF(R377="","",IF(R377="Aceptado","Ganado",IF(R377="Rechazado","Perdido",IF(D377&lt;TODAY(),"Vencido","Pendiente"))))</f>
        <v/>
      </c>
      <c r="W377" s="7" t="n"/>
    </row>
    <row r="378">
      <c r="A378" s="2" t="n"/>
      <c r="B378" s="2" t="n"/>
      <c r="C378" s="35" t="n"/>
      <c r="D378" s="36">
        <f>IF(C378="","",C378+30)</f>
        <v/>
      </c>
      <c r="E378" s="2" t="n"/>
      <c r="F378" s="5">
        <f>IF(E378="","",IFERROR(VLOOKUP(E378,'Clientes'!$A$2:$E$1000,2,FALSE),"Cliente no encontrado"))</f>
        <v/>
      </c>
      <c r="G378" s="6">
        <f>IF(E378="","",IFERROR(VLOOKUP(E378,'Clientes'!$A$2:$E$1000,3,FALSE),""))</f>
        <v/>
      </c>
      <c r="H378" s="5">
        <f>IF(E378="","",IFERROR(VLOOKUP(E378,'Clientes'!$A$2:$E$1000,4,FALSE),""))</f>
        <v/>
      </c>
      <c r="I378" s="2" t="n"/>
      <c r="J378" s="7" t="n"/>
      <c r="K378" s="8" t="n"/>
      <c r="L378" s="37" t="n"/>
      <c r="M378" s="10" t="n"/>
      <c r="N378" s="38">
        <f>IF(OR(K378="",L378=""),"",K378*L378*(1-M378))</f>
        <v/>
      </c>
      <c r="O378" s="10" t="n"/>
      <c r="P378" s="38">
        <f>IF(OR(N378="",O378=""),"",N378*O378)</f>
        <v/>
      </c>
      <c r="Q378" s="38">
        <f>IF(OR(N378="",P378=""),"",N378+P378)</f>
        <v/>
      </c>
      <c r="R378" s="2" t="n"/>
      <c r="S378" s="10" t="n"/>
      <c r="T378" s="38">
        <f>IF(OR(Q378="",S378=""),"",Q378*S378)</f>
        <v/>
      </c>
      <c r="U378" s="12">
        <f>IF(D378="","",D378-TODAY())</f>
        <v/>
      </c>
      <c r="V378" s="6">
        <f>IF(R378="","",IF(R378="Aceptado","Ganado",IF(R378="Rechazado","Perdido",IF(D378&lt;TODAY(),"Vencido","Pendiente"))))</f>
        <v/>
      </c>
      <c r="W378" s="7" t="n"/>
    </row>
    <row r="379">
      <c r="A379" s="2" t="n"/>
      <c r="B379" s="2" t="n"/>
      <c r="C379" s="35" t="n"/>
      <c r="D379" s="39">
        <f>IF(C379="","",C379+30)</f>
        <v/>
      </c>
      <c r="E379" s="2" t="n"/>
      <c r="F379" s="14">
        <f>IF(E379="","",IFERROR(VLOOKUP(E379,'Clientes'!$A$2:$E$1000,2,FALSE),"Cliente no encontrado"))</f>
        <v/>
      </c>
      <c r="G379" s="15">
        <f>IF(E379="","",IFERROR(VLOOKUP(E379,'Clientes'!$A$2:$E$1000,3,FALSE),""))</f>
        <v/>
      </c>
      <c r="H379" s="14">
        <f>IF(E379="","",IFERROR(VLOOKUP(E379,'Clientes'!$A$2:$E$1000,4,FALSE),""))</f>
        <v/>
      </c>
      <c r="I379" s="2" t="n"/>
      <c r="J379" s="7" t="n"/>
      <c r="K379" s="8" t="n"/>
      <c r="L379" s="37" t="n"/>
      <c r="M379" s="10" t="n"/>
      <c r="N379" s="40">
        <f>IF(OR(K379="",L379=""),"",K379*L379*(1-M379))</f>
        <v/>
      </c>
      <c r="O379" s="10" t="n"/>
      <c r="P379" s="40">
        <f>IF(OR(N379="",O379=""),"",N379*O379)</f>
        <v/>
      </c>
      <c r="Q379" s="40">
        <f>IF(OR(N379="",P379=""),"",N379+P379)</f>
        <v/>
      </c>
      <c r="R379" s="2" t="n"/>
      <c r="S379" s="10" t="n"/>
      <c r="T379" s="40">
        <f>IF(OR(Q379="",S379=""),"",Q379*S379)</f>
        <v/>
      </c>
      <c r="U379" s="17">
        <f>IF(D379="","",D379-TODAY())</f>
        <v/>
      </c>
      <c r="V379" s="15">
        <f>IF(R379="","",IF(R379="Aceptado","Ganado",IF(R379="Rechazado","Perdido",IF(D379&lt;TODAY(),"Vencido","Pendiente"))))</f>
        <v/>
      </c>
      <c r="W379" s="7" t="n"/>
    </row>
    <row r="380">
      <c r="A380" s="2" t="n"/>
      <c r="B380" s="2" t="n"/>
      <c r="C380" s="35" t="n"/>
      <c r="D380" s="36">
        <f>IF(C380="","",C380+30)</f>
        <v/>
      </c>
      <c r="E380" s="2" t="n"/>
      <c r="F380" s="5">
        <f>IF(E380="","",IFERROR(VLOOKUP(E380,'Clientes'!$A$2:$E$1000,2,FALSE),"Cliente no encontrado"))</f>
        <v/>
      </c>
      <c r="G380" s="6">
        <f>IF(E380="","",IFERROR(VLOOKUP(E380,'Clientes'!$A$2:$E$1000,3,FALSE),""))</f>
        <v/>
      </c>
      <c r="H380" s="5">
        <f>IF(E380="","",IFERROR(VLOOKUP(E380,'Clientes'!$A$2:$E$1000,4,FALSE),""))</f>
        <v/>
      </c>
      <c r="I380" s="2" t="n"/>
      <c r="J380" s="7" t="n"/>
      <c r="K380" s="8" t="n"/>
      <c r="L380" s="37" t="n"/>
      <c r="M380" s="10" t="n"/>
      <c r="N380" s="38">
        <f>IF(OR(K380="",L380=""),"",K380*L380*(1-M380))</f>
        <v/>
      </c>
      <c r="O380" s="10" t="n"/>
      <c r="P380" s="38">
        <f>IF(OR(N380="",O380=""),"",N380*O380)</f>
        <v/>
      </c>
      <c r="Q380" s="38">
        <f>IF(OR(N380="",P380=""),"",N380+P380)</f>
        <v/>
      </c>
      <c r="R380" s="2" t="n"/>
      <c r="S380" s="10" t="n"/>
      <c r="T380" s="38">
        <f>IF(OR(Q380="",S380=""),"",Q380*S380)</f>
        <v/>
      </c>
      <c r="U380" s="12">
        <f>IF(D380="","",D380-TODAY())</f>
        <v/>
      </c>
      <c r="V380" s="6">
        <f>IF(R380="","",IF(R380="Aceptado","Ganado",IF(R380="Rechazado","Perdido",IF(D380&lt;TODAY(),"Vencido","Pendiente"))))</f>
        <v/>
      </c>
      <c r="W380" s="7" t="n"/>
    </row>
    <row r="381">
      <c r="A381" s="2" t="n"/>
      <c r="B381" s="2" t="n"/>
      <c r="C381" s="35" t="n"/>
      <c r="D381" s="39">
        <f>IF(C381="","",C381+30)</f>
        <v/>
      </c>
      <c r="E381" s="2" t="n"/>
      <c r="F381" s="14">
        <f>IF(E381="","",IFERROR(VLOOKUP(E381,'Clientes'!$A$2:$E$1000,2,FALSE),"Cliente no encontrado"))</f>
        <v/>
      </c>
      <c r="G381" s="15">
        <f>IF(E381="","",IFERROR(VLOOKUP(E381,'Clientes'!$A$2:$E$1000,3,FALSE),""))</f>
        <v/>
      </c>
      <c r="H381" s="14">
        <f>IF(E381="","",IFERROR(VLOOKUP(E381,'Clientes'!$A$2:$E$1000,4,FALSE),""))</f>
        <v/>
      </c>
      <c r="I381" s="2" t="n"/>
      <c r="J381" s="7" t="n"/>
      <c r="K381" s="8" t="n"/>
      <c r="L381" s="37" t="n"/>
      <c r="M381" s="10" t="n"/>
      <c r="N381" s="40">
        <f>IF(OR(K381="",L381=""),"",K381*L381*(1-M381))</f>
        <v/>
      </c>
      <c r="O381" s="10" t="n"/>
      <c r="P381" s="40">
        <f>IF(OR(N381="",O381=""),"",N381*O381)</f>
        <v/>
      </c>
      <c r="Q381" s="40">
        <f>IF(OR(N381="",P381=""),"",N381+P381)</f>
        <v/>
      </c>
      <c r="R381" s="2" t="n"/>
      <c r="S381" s="10" t="n"/>
      <c r="T381" s="40">
        <f>IF(OR(Q381="",S381=""),"",Q381*S381)</f>
        <v/>
      </c>
      <c r="U381" s="17">
        <f>IF(D381="","",D381-TODAY())</f>
        <v/>
      </c>
      <c r="V381" s="15">
        <f>IF(R381="","",IF(R381="Aceptado","Ganado",IF(R381="Rechazado","Perdido",IF(D381&lt;TODAY(),"Vencido","Pendiente"))))</f>
        <v/>
      </c>
      <c r="W381" s="7" t="n"/>
    </row>
    <row r="382">
      <c r="A382" s="2" t="n"/>
      <c r="B382" s="2" t="n"/>
      <c r="C382" s="35" t="n"/>
      <c r="D382" s="36">
        <f>IF(C382="","",C382+30)</f>
        <v/>
      </c>
      <c r="E382" s="2" t="n"/>
      <c r="F382" s="5">
        <f>IF(E382="","",IFERROR(VLOOKUP(E382,'Clientes'!$A$2:$E$1000,2,FALSE),"Cliente no encontrado"))</f>
        <v/>
      </c>
      <c r="G382" s="6">
        <f>IF(E382="","",IFERROR(VLOOKUP(E382,'Clientes'!$A$2:$E$1000,3,FALSE),""))</f>
        <v/>
      </c>
      <c r="H382" s="5">
        <f>IF(E382="","",IFERROR(VLOOKUP(E382,'Clientes'!$A$2:$E$1000,4,FALSE),""))</f>
        <v/>
      </c>
      <c r="I382" s="2" t="n"/>
      <c r="J382" s="7" t="n"/>
      <c r="K382" s="8" t="n"/>
      <c r="L382" s="37" t="n"/>
      <c r="M382" s="10" t="n"/>
      <c r="N382" s="38">
        <f>IF(OR(K382="",L382=""),"",K382*L382*(1-M382))</f>
        <v/>
      </c>
      <c r="O382" s="10" t="n"/>
      <c r="P382" s="38">
        <f>IF(OR(N382="",O382=""),"",N382*O382)</f>
        <v/>
      </c>
      <c r="Q382" s="38">
        <f>IF(OR(N382="",P382=""),"",N382+P382)</f>
        <v/>
      </c>
      <c r="R382" s="2" t="n"/>
      <c r="S382" s="10" t="n"/>
      <c r="T382" s="38">
        <f>IF(OR(Q382="",S382=""),"",Q382*S382)</f>
        <v/>
      </c>
      <c r="U382" s="12">
        <f>IF(D382="","",D382-TODAY())</f>
        <v/>
      </c>
      <c r="V382" s="6">
        <f>IF(R382="","",IF(R382="Aceptado","Ganado",IF(R382="Rechazado","Perdido",IF(D382&lt;TODAY(),"Vencido","Pendiente"))))</f>
        <v/>
      </c>
      <c r="W382" s="7" t="n"/>
    </row>
    <row r="383">
      <c r="A383" s="2" t="n"/>
      <c r="B383" s="2" t="n"/>
      <c r="C383" s="35" t="n"/>
      <c r="D383" s="39">
        <f>IF(C383="","",C383+30)</f>
        <v/>
      </c>
      <c r="E383" s="2" t="n"/>
      <c r="F383" s="14">
        <f>IF(E383="","",IFERROR(VLOOKUP(E383,'Clientes'!$A$2:$E$1000,2,FALSE),"Cliente no encontrado"))</f>
        <v/>
      </c>
      <c r="G383" s="15">
        <f>IF(E383="","",IFERROR(VLOOKUP(E383,'Clientes'!$A$2:$E$1000,3,FALSE),""))</f>
        <v/>
      </c>
      <c r="H383" s="14">
        <f>IF(E383="","",IFERROR(VLOOKUP(E383,'Clientes'!$A$2:$E$1000,4,FALSE),""))</f>
        <v/>
      </c>
      <c r="I383" s="2" t="n"/>
      <c r="J383" s="7" t="n"/>
      <c r="K383" s="8" t="n"/>
      <c r="L383" s="37" t="n"/>
      <c r="M383" s="10" t="n"/>
      <c r="N383" s="40">
        <f>IF(OR(K383="",L383=""),"",K383*L383*(1-M383))</f>
        <v/>
      </c>
      <c r="O383" s="10" t="n"/>
      <c r="P383" s="40">
        <f>IF(OR(N383="",O383=""),"",N383*O383)</f>
        <v/>
      </c>
      <c r="Q383" s="40">
        <f>IF(OR(N383="",P383=""),"",N383+P383)</f>
        <v/>
      </c>
      <c r="R383" s="2" t="n"/>
      <c r="S383" s="10" t="n"/>
      <c r="T383" s="40">
        <f>IF(OR(Q383="",S383=""),"",Q383*S383)</f>
        <v/>
      </c>
      <c r="U383" s="17">
        <f>IF(D383="","",D383-TODAY())</f>
        <v/>
      </c>
      <c r="V383" s="15">
        <f>IF(R383="","",IF(R383="Aceptado","Ganado",IF(R383="Rechazado","Perdido",IF(D383&lt;TODAY(),"Vencido","Pendiente"))))</f>
        <v/>
      </c>
      <c r="W383" s="7" t="n"/>
    </row>
    <row r="384">
      <c r="A384" s="2" t="n"/>
      <c r="B384" s="2" t="n"/>
      <c r="C384" s="35" t="n"/>
      <c r="D384" s="36">
        <f>IF(C384="","",C384+30)</f>
        <v/>
      </c>
      <c r="E384" s="2" t="n"/>
      <c r="F384" s="5">
        <f>IF(E384="","",IFERROR(VLOOKUP(E384,'Clientes'!$A$2:$E$1000,2,FALSE),"Cliente no encontrado"))</f>
        <v/>
      </c>
      <c r="G384" s="6">
        <f>IF(E384="","",IFERROR(VLOOKUP(E384,'Clientes'!$A$2:$E$1000,3,FALSE),""))</f>
        <v/>
      </c>
      <c r="H384" s="5">
        <f>IF(E384="","",IFERROR(VLOOKUP(E384,'Clientes'!$A$2:$E$1000,4,FALSE),""))</f>
        <v/>
      </c>
      <c r="I384" s="2" t="n"/>
      <c r="J384" s="7" t="n"/>
      <c r="K384" s="8" t="n"/>
      <c r="L384" s="37" t="n"/>
      <c r="M384" s="10" t="n"/>
      <c r="N384" s="38">
        <f>IF(OR(K384="",L384=""),"",K384*L384*(1-M384))</f>
        <v/>
      </c>
      <c r="O384" s="10" t="n"/>
      <c r="P384" s="38">
        <f>IF(OR(N384="",O384=""),"",N384*O384)</f>
        <v/>
      </c>
      <c r="Q384" s="38">
        <f>IF(OR(N384="",P384=""),"",N384+P384)</f>
        <v/>
      </c>
      <c r="R384" s="2" t="n"/>
      <c r="S384" s="10" t="n"/>
      <c r="T384" s="38">
        <f>IF(OR(Q384="",S384=""),"",Q384*S384)</f>
        <v/>
      </c>
      <c r="U384" s="12">
        <f>IF(D384="","",D384-TODAY())</f>
        <v/>
      </c>
      <c r="V384" s="6">
        <f>IF(R384="","",IF(R384="Aceptado","Ganado",IF(R384="Rechazado","Perdido",IF(D384&lt;TODAY(),"Vencido","Pendiente"))))</f>
        <v/>
      </c>
      <c r="W384" s="7" t="n"/>
    </row>
    <row r="385">
      <c r="A385" s="2" t="n"/>
      <c r="B385" s="2" t="n"/>
      <c r="C385" s="35" t="n"/>
      <c r="D385" s="39">
        <f>IF(C385="","",C385+30)</f>
        <v/>
      </c>
      <c r="E385" s="2" t="n"/>
      <c r="F385" s="14">
        <f>IF(E385="","",IFERROR(VLOOKUP(E385,'Clientes'!$A$2:$E$1000,2,FALSE),"Cliente no encontrado"))</f>
        <v/>
      </c>
      <c r="G385" s="15">
        <f>IF(E385="","",IFERROR(VLOOKUP(E385,'Clientes'!$A$2:$E$1000,3,FALSE),""))</f>
        <v/>
      </c>
      <c r="H385" s="14">
        <f>IF(E385="","",IFERROR(VLOOKUP(E385,'Clientes'!$A$2:$E$1000,4,FALSE),""))</f>
        <v/>
      </c>
      <c r="I385" s="2" t="n"/>
      <c r="J385" s="7" t="n"/>
      <c r="K385" s="8" t="n"/>
      <c r="L385" s="37" t="n"/>
      <c r="M385" s="10" t="n"/>
      <c r="N385" s="40">
        <f>IF(OR(K385="",L385=""),"",K385*L385*(1-M385))</f>
        <v/>
      </c>
      <c r="O385" s="10" t="n"/>
      <c r="P385" s="40">
        <f>IF(OR(N385="",O385=""),"",N385*O385)</f>
        <v/>
      </c>
      <c r="Q385" s="40">
        <f>IF(OR(N385="",P385=""),"",N385+P385)</f>
        <v/>
      </c>
      <c r="R385" s="2" t="n"/>
      <c r="S385" s="10" t="n"/>
      <c r="T385" s="40">
        <f>IF(OR(Q385="",S385=""),"",Q385*S385)</f>
        <v/>
      </c>
      <c r="U385" s="17">
        <f>IF(D385="","",D385-TODAY())</f>
        <v/>
      </c>
      <c r="V385" s="15">
        <f>IF(R385="","",IF(R385="Aceptado","Ganado",IF(R385="Rechazado","Perdido",IF(D385&lt;TODAY(),"Vencido","Pendiente"))))</f>
        <v/>
      </c>
      <c r="W385" s="7" t="n"/>
    </row>
    <row r="386">
      <c r="A386" s="2" t="n"/>
      <c r="B386" s="2" t="n"/>
      <c r="C386" s="35" t="n"/>
      <c r="D386" s="36">
        <f>IF(C386="","",C386+30)</f>
        <v/>
      </c>
      <c r="E386" s="2" t="n"/>
      <c r="F386" s="5">
        <f>IF(E386="","",IFERROR(VLOOKUP(E386,'Clientes'!$A$2:$E$1000,2,FALSE),"Cliente no encontrado"))</f>
        <v/>
      </c>
      <c r="G386" s="6">
        <f>IF(E386="","",IFERROR(VLOOKUP(E386,'Clientes'!$A$2:$E$1000,3,FALSE),""))</f>
        <v/>
      </c>
      <c r="H386" s="5">
        <f>IF(E386="","",IFERROR(VLOOKUP(E386,'Clientes'!$A$2:$E$1000,4,FALSE),""))</f>
        <v/>
      </c>
      <c r="I386" s="2" t="n"/>
      <c r="J386" s="7" t="n"/>
      <c r="K386" s="8" t="n"/>
      <c r="L386" s="37" t="n"/>
      <c r="M386" s="10" t="n"/>
      <c r="N386" s="38">
        <f>IF(OR(K386="",L386=""),"",K386*L386*(1-M386))</f>
        <v/>
      </c>
      <c r="O386" s="10" t="n"/>
      <c r="P386" s="38">
        <f>IF(OR(N386="",O386=""),"",N386*O386)</f>
        <v/>
      </c>
      <c r="Q386" s="38">
        <f>IF(OR(N386="",P386=""),"",N386+P386)</f>
        <v/>
      </c>
      <c r="R386" s="2" t="n"/>
      <c r="S386" s="10" t="n"/>
      <c r="T386" s="38">
        <f>IF(OR(Q386="",S386=""),"",Q386*S386)</f>
        <v/>
      </c>
      <c r="U386" s="12">
        <f>IF(D386="","",D386-TODAY())</f>
        <v/>
      </c>
      <c r="V386" s="6">
        <f>IF(R386="","",IF(R386="Aceptado","Ganado",IF(R386="Rechazado","Perdido",IF(D386&lt;TODAY(),"Vencido","Pendiente"))))</f>
        <v/>
      </c>
      <c r="W386" s="7" t="n"/>
    </row>
    <row r="387">
      <c r="A387" s="2" t="n"/>
      <c r="B387" s="2" t="n"/>
      <c r="C387" s="35" t="n"/>
      <c r="D387" s="39">
        <f>IF(C387="","",C387+30)</f>
        <v/>
      </c>
      <c r="E387" s="2" t="n"/>
      <c r="F387" s="14">
        <f>IF(E387="","",IFERROR(VLOOKUP(E387,'Clientes'!$A$2:$E$1000,2,FALSE),"Cliente no encontrado"))</f>
        <v/>
      </c>
      <c r="G387" s="15">
        <f>IF(E387="","",IFERROR(VLOOKUP(E387,'Clientes'!$A$2:$E$1000,3,FALSE),""))</f>
        <v/>
      </c>
      <c r="H387" s="14">
        <f>IF(E387="","",IFERROR(VLOOKUP(E387,'Clientes'!$A$2:$E$1000,4,FALSE),""))</f>
        <v/>
      </c>
      <c r="I387" s="2" t="n"/>
      <c r="J387" s="7" t="n"/>
      <c r="K387" s="8" t="n"/>
      <c r="L387" s="37" t="n"/>
      <c r="M387" s="10" t="n"/>
      <c r="N387" s="40">
        <f>IF(OR(K387="",L387=""),"",K387*L387*(1-M387))</f>
        <v/>
      </c>
      <c r="O387" s="10" t="n"/>
      <c r="P387" s="40">
        <f>IF(OR(N387="",O387=""),"",N387*O387)</f>
        <v/>
      </c>
      <c r="Q387" s="40">
        <f>IF(OR(N387="",P387=""),"",N387+P387)</f>
        <v/>
      </c>
      <c r="R387" s="2" t="n"/>
      <c r="S387" s="10" t="n"/>
      <c r="T387" s="40">
        <f>IF(OR(Q387="",S387=""),"",Q387*S387)</f>
        <v/>
      </c>
      <c r="U387" s="17">
        <f>IF(D387="","",D387-TODAY())</f>
        <v/>
      </c>
      <c r="V387" s="15">
        <f>IF(R387="","",IF(R387="Aceptado","Ganado",IF(R387="Rechazado","Perdido",IF(D387&lt;TODAY(),"Vencido","Pendiente"))))</f>
        <v/>
      </c>
      <c r="W387" s="7" t="n"/>
    </row>
    <row r="388">
      <c r="A388" s="2" t="n"/>
      <c r="B388" s="2" t="n"/>
      <c r="C388" s="35" t="n"/>
      <c r="D388" s="36">
        <f>IF(C388="","",C388+30)</f>
        <v/>
      </c>
      <c r="E388" s="2" t="n"/>
      <c r="F388" s="5">
        <f>IF(E388="","",IFERROR(VLOOKUP(E388,'Clientes'!$A$2:$E$1000,2,FALSE),"Cliente no encontrado"))</f>
        <v/>
      </c>
      <c r="G388" s="6">
        <f>IF(E388="","",IFERROR(VLOOKUP(E388,'Clientes'!$A$2:$E$1000,3,FALSE),""))</f>
        <v/>
      </c>
      <c r="H388" s="5">
        <f>IF(E388="","",IFERROR(VLOOKUP(E388,'Clientes'!$A$2:$E$1000,4,FALSE),""))</f>
        <v/>
      </c>
      <c r="I388" s="2" t="n"/>
      <c r="J388" s="7" t="n"/>
      <c r="K388" s="8" t="n"/>
      <c r="L388" s="37" t="n"/>
      <c r="M388" s="10" t="n"/>
      <c r="N388" s="38">
        <f>IF(OR(K388="",L388=""),"",K388*L388*(1-M388))</f>
        <v/>
      </c>
      <c r="O388" s="10" t="n"/>
      <c r="P388" s="38">
        <f>IF(OR(N388="",O388=""),"",N388*O388)</f>
        <v/>
      </c>
      <c r="Q388" s="38">
        <f>IF(OR(N388="",P388=""),"",N388+P388)</f>
        <v/>
      </c>
      <c r="R388" s="2" t="n"/>
      <c r="S388" s="10" t="n"/>
      <c r="T388" s="38">
        <f>IF(OR(Q388="",S388=""),"",Q388*S388)</f>
        <v/>
      </c>
      <c r="U388" s="12">
        <f>IF(D388="","",D388-TODAY())</f>
        <v/>
      </c>
      <c r="V388" s="6">
        <f>IF(R388="","",IF(R388="Aceptado","Ganado",IF(R388="Rechazado","Perdido",IF(D388&lt;TODAY(),"Vencido","Pendiente"))))</f>
        <v/>
      </c>
      <c r="W388" s="7" t="n"/>
    </row>
    <row r="389">
      <c r="A389" s="2" t="n"/>
      <c r="B389" s="2" t="n"/>
      <c r="C389" s="35" t="n"/>
      <c r="D389" s="39">
        <f>IF(C389="","",C389+30)</f>
        <v/>
      </c>
      <c r="E389" s="2" t="n"/>
      <c r="F389" s="14">
        <f>IF(E389="","",IFERROR(VLOOKUP(E389,'Clientes'!$A$2:$E$1000,2,FALSE),"Cliente no encontrado"))</f>
        <v/>
      </c>
      <c r="G389" s="15">
        <f>IF(E389="","",IFERROR(VLOOKUP(E389,'Clientes'!$A$2:$E$1000,3,FALSE),""))</f>
        <v/>
      </c>
      <c r="H389" s="14">
        <f>IF(E389="","",IFERROR(VLOOKUP(E389,'Clientes'!$A$2:$E$1000,4,FALSE),""))</f>
        <v/>
      </c>
      <c r="I389" s="2" t="n"/>
      <c r="J389" s="7" t="n"/>
      <c r="K389" s="8" t="n"/>
      <c r="L389" s="37" t="n"/>
      <c r="M389" s="10" t="n"/>
      <c r="N389" s="40">
        <f>IF(OR(K389="",L389=""),"",K389*L389*(1-M389))</f>
        <v/>
      </c>
      <c r="O389" s="10" t="n"/>
      <c r="P389" s="40">
        <f>IF(OR(N389="",O389=""),"",N389*O389)</f>
        <v/>
      </c>
      <c r="Q389" s="40">
        <f>IF(OR(N389="",P389=""),"",N389+P389)</f>
        <v/>
      </c>
      <c r="R389" s="2" t="n"/>
      <c r="S389" s="10" t="n"/>
      <c r="T389" s="40">
        <f>IF(OR(Q389="",S389=""),"",Q389*S389)</f>
        <v/>
      </c>
      <c r="U389" s="17">
        <f>IF(D389="","",D389-TODAY())</f>
        <v/>
      </c>
      <c r="V389" s="15">
        <f>IF(R389="","",IF(R389="Aceptado","Ganado",IF(R389="Rechazado","Perdido",IF(D389&lt;TODAY(),"Vencido","Pendiente"))))</f>
        <v/>
      </c>
      <c r="W389" s="7" t="n"/>
    </row>
    <row r="390">
      <c r="A390" s="2" t="n"/>
      <c r="B390" s="2" t="n"/>
      <c r="C390" s="35" t="n"/>
      <c r="D390" s="36">
        <f>IF(C390="","",C390+30)</f>
        <v/>
      </c>
      <c r="E390" s="2" t="n"/>
      <c r="F390" s="5">
        <f>IF(E390="","",IFERROR(VLOOKUP(E390,'Clientes'!$A$2:$E$1000,2,FALSE),"Cliente no encontrado"))</f>
        <v/>
      </c>
      <c r="G390" s="6">
        <f>IF(E390="","",IFERROR(VLOOKUP(E390,'Clientes'!$A$2:$E$1000,3,FALSE),""))</f>
        <v/>
      </c>
      <c r="H390" s="5">
        <f>IF(E390="","",IFERROR(VLOOKUP(E390,'Clientes'!$A$2:$E$1000,4,FALSE),""))</f>
        <v/>
      </c>
      <c r="I390" s="2" t="n"/>
      <c r="J390" s="7" t="n"/>
      <c r="K390" s="8" t="n"/>
      <c r="L390" s="37" t="n"/>
      <c r="M390" s="10" t="n"/>
      <c r="N390" s="38">
        <f>IF(OR(K390="",L390=""),"",K390*L390*(1-M390))</f>
        <v/>
      </c>
      <c r="O390" s="10" t="n"/>
      <c r="P390" s="38">
        <f>IF(OR(N390="",O390=""),"",N390*O390)</f>
        <v/>
      </c>
      <c r="Q390" s="38">
        <f>IF(OR(N390="",P390=""),"",N390+P390)</f>
        <v/>
      </c>
      <c r="R390" s="2" t="n"/>
      <c r="S390" s="10" t="n"/>
      <c r="T390" s="38">
        <f>IF(OR(Q390="",S390=""),"",Q390*S390)</f>
        <v/>
      </c>
      <c r="U390" s="12">
        <f>IF(D390="","",D390-TODAY())</f>
        <v/>
      </c>
      <c r="V390" s="6">
        <f>IF(R390="","",IF(R390="Aceptado","Ganado",IF(R390="Rechazado","Perdido",IF(D390&lt;TODAY(),"Vencido","Pendiente"))))</f>
        <v/>
      </c>
      <c r="W390" s="7" t="n"/>
    </row>
    <row r="391">
      <c r="A391" s="2" t="n"/>
      <c r="B391" s="2" t="n"/>
      <c r="C391" s="35" t="n"/>
      <c r="D391" s="39">
        <f>IF(C391="","",C391+30)</f>
        <v/>
      </c>
      <c r="E391" s="2" t="n"/>
      <c r="F391" s="14">
        <f>IF(E391="","",IFERROR(VLOOKUP(E391,'Clientes'!$A$2:$E$1000,2,FALSE),"Cliente no encontrado"))</f>
        <v/>
      </c>
      <c r="G391" s="15">
        <f>IF(E391="","",IFERROR(VLOOKUP(E391,'Clientes'!$A$2:$E$1000,3,FALSE),""))</f>
        <v/>
      </c>
      <c r="H391" s="14">
        <f>IF(E391="","",IFERROR(VLOOKUP(E391,'Clientes'!$A$2:$E$1000,4,FALSE),""))</f>
        <v/>
      </c>
      <c r="I391" s="2" t="n"/>
      <c r="J391" s="7" t="n"/>
      <c r="K391" s="8" t="n"/>
      <c r="L391" s="37" t="n"/>
      <c r="M391" s="10" t="n"/>
      <c r="N391" s="40">
        <f>IF(OR(K391="",L391=""),"",K391*L391*(1-M391))</f>
        <v/>
      </c>
      <c r="O391" s="10" t="n"/>
      <c r="P391" s="40">
        <f>IF(OR(N391="",O391=""),"",N391*O391)</f>
        <v/>
      </c>
      <c r="Q391" s="40">
        <f>IF(OR(N391="",P391=""),"",N391+P391)</f>
        <v/>
      </c>
      <c r="R391" s="2" t="n"/>
      <c r="S391" s="10" t="n"/>
      <c r="T391" s="40">
        <f>IF(OR(Q391="",S391=""),"",Q391*S391)</f>
        <v/>
      </c>
      <c r="U391" s="17">
        <f>IF(D391="","",D391-TODAY())</f>
        <v/>
      </c>
      <c r="V391" s="15">
        <f>IF(R391="","",IF(R391="Aceptado","Ganado",IF(R391="Rechazado","Perdido",IF(D391&lt;TODAY(),"Vencido","Pendiente"))))</f>
        <v/>
      </c>
      <c r="W391" s="7" t="n"/>
    </row>
    <row r="392">
      <c r="A392" s="2" t="n"/>
      <c r="B392" s="2" t="n"/>
      <c r="C392" s="35" t="n"/>
      <c r="D392" s="36">
        <f>IF(C392="","",C392+30)</f>
        <v/>
      </c>
      <c r="E392" s="2" t="n"/>
      <c r="F392" s="5">
        <f>IF(E392="","",IFERROR(VLOOKUP(E392,'Clientes'!$A$2:$E$1000,2,FALSE),"Cliente no encontrado"))</f>
        <v/>
      </c>
      <c r="G392" s="6">
        <f>IF(E392="","",IFERROR(VLOOKUP(E392,'Clientes'!$A$2:$E$1000,3,FALSE),""))</f>
        <v/>
      </c>
      <c r="H392" s="5">
        <f>IF(E392="","",IFERROR(VLOOKUP(E392,'Clientes'!$A$2:$E$1000,4,FALSE),""))</f>
        <v/>
      </c>
      <c r="I392" s="2" t="n"/>
      <c r="J392" s="7" t="n"/>
      <c r="K392" s="8" t="n"/>
      <c r="L392" s="37" t="n"/>
      <c r="M392" s="10" t="n"/>
      <c r="N392" s="38">
        <f>IF(OR(K392="",L392=""),"",K392*L392*(1-M392))</f>
        <v/>
      </c>
      <c r="O392" s="10" t="n"/>
      <c r="P392" s="38">
        <f>IF(OR(N392="",O392=""),"",N392*O392)</f>
        <v/>
      </c>
      <c r="Q392" s="38">
        <f>IF(OR(N392="",P392=""),"",N392+P392)</f>
        <v/>
      </c>
      <c r="R392" s="2" t="n"/>
      <c r="S392" s="10" t="n"/>
      <c r="T392" s="38">
        <f>IF(OR(Q392="",S392=""),"",Q392*S392)</f>
        <v/>
      </c>
      <c r="U392" s="12">
        <f>IF(D392="","",D392-TODAY())</f>
        <v/>
      </c>
      <c r="V392" s="6">
        <f>IF(R392="","",IF(R392="Aceptado","Ganado",IF(R392="Rechazado","Perdido",IF(D392&lt;TODAY(),"Vencido","Pendiente"))))</f>
        <v/>
      </c>
      <c r="W392" s="7" t="n"/>
    </row>
    <row r="393">
      <c r="A393" s="2" t="n"/>
      <c r="B393" s="2" t="n"/>
      <c r="C393" s="35" t="n"/>
      <c r="D393" s="39">
        <f>IF(C393="","",C393+30)</f>
        <v/>
      </c>
      <c r="E393" s="2" t="n"/>
      <c r="F393" s="14">
        <f>IF(E393="","",IFERROR(VLOOKUP(E393,'Clientes'!$A$2:$E$1000,2,FALSE),"Cliente no encontrado"))</f>
        <v/>
      </c>
      <c r="G393" s="15">
        <f>IF(E393="","",IFERROR(VLOOKUP(E393,'Clientes'!$A$2:$E$1000,3,FALSE),""))</f>
        <v/>
      </c>
      <c r="H393" s="14">
        <f>IF(E393="","",IFERROR(VLOOKUP(E393,'Clientes'!$A$2:$E$1000,4,FALSE),""))</f>
        <v/>
      </c>
      <c r="I393" s="2" t="n"/>
      <c r="J393" s="7" t="n"/>
      <c r="K393" s="8" t="n"/>
      <c r="L393" s="37" t="n"/>
      <c r="M393" s="10" t="n"/>
      <c r="N393" s="40">
        <f>IF(OR(K393="",L393=""),"",K393*L393*(1-M393))</f>
        <v/>
      </c>
      <c r="O393" s="10" t="n"/>
      <c r="P393" s="40">
        <f>IF(OR(N393="",O393=""),"",N393*O393)</f>
        <v/>
      </c>
      <c r="Q393" s="40">
        <f>IF(OR(N393="",P393=""),"",N393+P393)</f>
        <v/>
      </c>
      <c r="R393" s="2" t="n"/>
      <c r="S393" s="10" t="n"/>
      <c r="T393" s="40">
        <f>IF(OR(Q393="",S393=""),"",Q393*S393)</f>
        <v/>
      </c>
      <c r="U393" s="17">
        <f>IF(D393="","",D393-TODAY())</f>
        <v/>
      </c>
      <c r="V393" s="15">
        <f>IF(R393="","",IF(R393="Aceptado","Ganado",IF(R393="Rechazado","Perdido",IF(D393&lt;TODAY(),"Vencido","Pendiente"))))</f>
        <v/>
      </c>
      <c r="W393" s="7" t="n"/>
    </row>
    <row r="394">
      <c r="A394" s="2" t="n"/>
      <c r="B394" s="2" t="n"/>
      <c r="C394" s="35" t="n"/>
      <c r="D394" s="36">
        <f>IF(C394="","",C394+30)</f>
        <v/>
      </c>
      <c r="E394" s="2" t="n"/>
      <c r="F394" s="5">
        <f>IF(E394="","",IFERROR(VLOOKUP(E394,'Clientes'!$A$2:$E$1000,2,FALSE),"Cliente no encontrado"))</f>
        <v/>
      </c>
      <c r="G394" s="6">
        <f>IF(E394="","",IFERROR(VLOOKUP(E394,'Clientes'!$A$2:$E$1000,3,FALSE),""))</f>
        <v/>
      </c>
      <c r="H394" s="5">
        <f>IF(E394="","",IFERROR(VLOOKUP(E394,'Clientes'!$A$2:$E$1000,4,FALSE),""))</f>
        <v/>
      </c>
      <c r="I394" s="2" t="n"/>
      <c r="J394" s="7" t="n"/>
      <c r="K394" s="8" t="n"/>
      <c r="L394" s="37" t="n"/>
      <c r="M394" s="10" t="n"/>
      <c r="N394" s="38">
        <f>IF(OR(K394="",L394=""),"",K394*L394*(1-M394))</f>
        <v/>
      </c>
      <c r="O394" s="10" t="n"/>
      <c r="P394" s="38">
        <f>IF(OR(N394="",O394=""),"",N394*O394)</f>
        <v/>
      </c>
      <c r="Q394" s="38">
        <f>IF(OR(N394="",P394=""),"",N394+P394)</f>
        <v/>
      </c>
      <c r="R394" s="2" t="n"/>
      <c r="S394" s="10" t="n"/>
      <c r="T394" s="38">
        <f>IF(OR(Q394="",S394=""),"",Q394*S394)</f>
        <v/>
      </c>
      <c r="U394" s="12">
        <f>IF(D394="","",D394-TODAY())</f>
        <v/>
      </c>
      <c r="V394" s="6">
        <f>IF(R394="","",IF(R394="Aceptado","Ganado",IF(R394="Rechazado","Perdido",IF(D394&lt;TODAY(),"Vencido","Pendiente"))))</f>
        <v/>
      </c>
      <c r="W394" s="7" t="n"/>
    </row>
    <row r="395">
      <c r="A395" s="2" t="n"/>
      <c r="B395" s="2" t="n"/>
      <c r="C395" s="35" t="n"/>
      <c r="D395" s="39">
        <f>IF(C395="","",C395+30)</f>
        <v/>
      </c>
      <c r="E395" s="2" t="n"/>
      <c r="F395" s="14">
        <f>IF(E395="","",IFERROR(VLOOKUP(E395,'Clientes'!$A$2:$E$1000,2,FALSE),"Cliente no encontrado"))</f>
        <v/>
      </c>
      <c r="G395" s="15">
        <f>IF(E395="","",IFERROR(VLOOKUP(E395,'Clientes'!$A$2:$E$1000,3,FALSE),""))</f>
        <v/>
      </c>
      <c r="H395" s="14">
        <f>IF(E395="","",IFERROR(VLOOKUP(E395,'Clientes'!$A$2:$E$1000,4,FALSE),""))</f>
        <v/>
      </c>
      <c r="I395" s="2" t="n"/>
      <c r="J395" s="7" t="n"/>
      <c r="K395" s="8" t="n"/>
      <c r="L395" s="37" t="n"/>
      <c r="M395" s="10" t="n"/>
      <c r="N395" s="40">
        <f>IF(OR(K395="",L395=""),"",K395*L395*(1-M395))</f>
        <v/>
      </c>
      <c r="O395" s="10" t="n"/>
      <c r="P395" s="40">
        <f>IF(OR(N395="",O395=""),"",N395*O395)</f>
        <v/>
      </c>
      <c r="Q395" s="40">
        <f>IF(OR(N395="",P395=""),"",N395+P395)</f>
        <v/>
      </c>
      <c r="R395" s="2" t="n"/>
      <c r="S395" s="10" t="n"/>
      <c r="T395" s="40">
        <f>IF(OR(Q395="",S395=""),"",Q395*S395)</f>
        <v/>
      </c>
      <c r="U395" s="17">
        <f>IF(D395="","",D395-TODAY())</f>
        <v/>
      </c>
      <c r="V395" s="15">
        <f>IF(R395="","",IF(R395="Aceptado","Ganado",IF(R395="Rechazado","Perdido",IF(D395&lt;TODAY(),"Vencido","Pendiente"))))</f>
        <v/>
      </c>
      <c r="W395" s="7" t="n"/>
    </row>
    <row r="396">
      <c r="A396" s="2" t="n"/>
      <c r="B396" s="2" t="n"/>
      <c r="C396" s="35" t="n"/>
      <c r="D396" s="36">
        <f>IF(C396="","",C396+30)</f>
        <v/>
      </c>
      <c r="E396" s="2" t="n"/>
      <c r="F396" s="5">
        <f>IF(E396="","",IFERROR(VLOOKUP(E396,'Clientes'!$A$2:$E$1000,2,FALSE),"Cliente no encontrado"))</f>
        <v/>
      </c>
      <c r="G396" s="6">
        <f>IF(E396="","",IFERROR(VLOOKUP(E396,'Clientes'!$A$2:$E$1000,3,FALSE),""))</f>
        <v/>
      </c>
      <c r="H396" s="5">
        <f>IF(E396="","",IFERROR(VLOOKUP(E396,'Clientes'!$A$2:$E$1000,4,FALSE),""))</f>
        <v/>
      </c>
      <c r="I396" s="2" t="n"/>
      <c r="J396" s="7" t="n"/>
      <c r="K396" s="8" t="n"/>
      <c r="L396" s="37" t="n"/>
      <c r="M396" s="10" t="n"/>
      <c r="N396" s="38">
        <f>IF(OR(K396="",L396=""),"",K396*L396*(1-M396))</f>
        <v/>
      </c>
      <c r="O396" s="10" t="n"/>
      <c r="P396" s="38">
        <f>IF(OR(N396="",O396=""),"",N396*O396)</f>
        <v/>
      </c>
      <c r="Q396" s="38">
        <f>IF(OR(N396="",P396=""),"",N396+P396)</f>
        <v/>
      </c>
      <c r="R396" s="2" t="n"/>
      <c r="S396" s="10" t="n"/>
      <c r="T396" s="38">
        <f>IF(OR(Q396="",S396=""),"",Q396*S396)</f>
        <v/>
      </c>
      <c r="U396" s="12">
        <f>IF(D396="","",D396-TODAY())</f>
        <v/>
      </c>
      <c r="V396" s="6">
        <f>IF(R396="","",IF(R396="Aceptado","Ganado",IF(R396="Rechazado","Perdido",IF(D396&lt;TODAY(),"Vencido","Pendiente"))))</f>
        <v/>
      </c>
      <c r="W396" s="7" t="n"/>
    </row>
    <row r="397">
      <c r="A397" s="2" t="n"/>
      <c r="B397" s="2" t="n"/>
      <c r="C397" s="35" t="n"/>
      <c r="D397" s="39">
        <f>IF(C397="","",C397+30)</f>
        <v/>
      </c>
      <c r="E397" s="2" t="n"/>
      <c r="F397" s="14">
        <f>IF(E397="","",IFERROR(VLOOKUP(E397,'Clientes'!$A$2:$E$1000,2,FALSE),"Cliente no encontrado"))</f>
        <v/>
      </c>
      <c r="G397" s="15">
        <f>IF(E397="","",IFERROR(VLOOKUP(E397,'Clientes'!$A$2:$E$1000,3,FALSE),""))</f>
        <v/>
      </c>
      <c r="H397" s="14">
        <f>IF(E397="","",IFERROR(VLOOKUP(E397,'Clientes'!$A$2:$E$1000,4,FALSE),""))</f>
        <v/>
      </c>
      <c r="I397" s="2" t="n"/>
      <c r="J397" s="7" t="n"/>
      <c r="K397" s="8" t="n"/>
      <c r="L397" s="37" t="n"/>
      <c r="M397" s="10" t="n"/>
      <c r="N397" s="40">
        <f>IF(OR(K397="",L397=""),"",K397*L397*(1-M397))</f>
        <v/>
      </c>
      <c r="O397" s="10" t="n"/>
      <c r="P397" s="40">
        <f>IF(OR(N397="",O397=""),"",N397*O397)</f>
        <v/>
      </c>
      <c r="Q397" s="40">
        <f>IF(OR(N397="",P397=""),"",N397+P397)</f>
        <v/>
      </c>
      <c r="R397" s="2" t="n"/>
      <c r="S397" s="10" t="n"/>
      <c r="T397" s="40">
        <f>IF(OR(Q397="",S397=""),"",Q397*S397)</f>
        <v/>
      </c>
      <c r="U397" s="17">
        <f>IF(D397="","",D397-TODAY())</f>
        <v/>
      </c>
      <c r="V397" s="15">
        <f>IF(R397="","",IF(R397="Aceptado","Ganado",IF(R397="Rechazado","Perdido",IF(D397&lt;TODAY(),"Vencido","Pendiente"))))</f>
        <v/>
      </c>
      <c r="W397" s="7" t="n"/>
    </row>
    <row r="398">
      <c r="A398" s="2" t="n"/>
      <c r="B398" s="2" t="n"/>
      <c r="C398" s="35" t="n"/>
      <c r="D398" s="36">
        <f>IF(C398="","",C398+30)</f>
        <v/>
      </c>
      <c r="E398" s="2" t="n"/>
      <c r="F398" s="5">
        <f>IF(E398="","",IFERROR(VLOOKUP(E398,'Clientes'!$A$2:$E$1000,2,FALSE),"Cliente no encontrado"))</f>
        <v/>
      </c>
      <c r="G398" s="6">
        <f>IF(E398="","",IFERROR(VLOOKUP(E398,'Clientes'!$A$2:$E$1000,3,FALSE),""))</f>
        <v/>
      </c>
      <c r="H398" s="5">
        <f>IF(E398="","",IFERROR(VLOOKUP(E398,'Clientes'!$A$2:$E$1000,4,FALSE),""))</f>
        <v/>
      </c>
      <c r="I398" s="2" t="n"/>
      <c r="J398" s="7" t="n"/>
      <c r="K398" s="8" t="n"/>
      <c r="L398" s="37" t="n"/>
      <c r="M398" s="10" t="n"/>
      <c r="N398" s="38">
        <f>IF(OR(K398="",L398=""),"",K398*L398*(1-M398))</f>
        <v/>
      </c>
      <c r="O398" s="10" t="n"/>
      <c r="P398" s="38">
        <f>IF(OR(N398="",O398=""),"",N398*O398)</f>
        <v/>
      </c>
      <c r="Q398" s="38">
        <f>IF(OR(N398="",P398=""),"",N398+P398)</f>
        <v/>
      </c>
      <c r="R398" s="2" t="n"/>
      <c r="S398" s="10" t="n"/>
      <c r="T398" s="38">
        <f>IF(OR(Q398="",S398=""),"",Q398*S398)</f>
        <v/>
      </c>
      <c r="U398" s="12">
        <f>IF(D398="","",D398-TODAY())</f>
        <v/>
      </c>
      <c r="V398" s="6">
        <f>IF(R398="","",IF(R398="Aceptado","Ganado",IF(R398="Rechazado","Perdido",IF(D398&lt;TODAY(),"Vencido","Pendiente"))))</f>
        <v/>
      </c>
      <c r="W398" s="7" t="n"/>
    </row>
    <row r="399">
      <c r="A399" s="2" t="n"/>
      <c r="B399" s="2" t="n"/>
      <c r="C399" s="35" t="n"/>
      <c r="D399" s="39">
        <f>IF(C399="","",C399+30)</f>
        <v/>
      </c>
      <c r="E399" s="2" t="n"/>
      <c r="F399" s="14">
        <f>IF(E399="","",IFERROR(VLOOKUP(E399,'Clientes'!$A$2:$E$1000,2,FALSE),"Cliente no encontrado"))</f>
        <v/>
      </c>
      <c r="G399" s="15">
        <f>IF(E399="","",IFERROR(VLOOKUP(E399,'Clientes'!$A$2:$E$1000,3,FALSE),""))</f>
        <v/>
      </c>
      <c r="H399" s="14">
        <f>IF(E399="","",IFERROR(VLOOKUP(E399,'Clientes'!$A$2:$E$1000,4,FALSE),""))</f>
        <v/>
      </c>
      <c r="I399" s="2" t="n"/>
      <c r="J399" s="7" t="n"/>
      <c r="K399" s="8" t="n"/>
      <c r="L399" s="37" t="n"/>
      <c r="M399" s="10" t="n"/>
      <c r="N399" s="40">
        <f>IF(OR(K399="",L399=""),"",K399*L399*(1-M399))</f>
        <v/>
      </c>
      <c r="O399" s="10" t="n"/>
      <c r="P399" s="40">
        <f>IF(OR(N399="",O399=""),"",N399*O399)</f>
        <v/>
      </c>
      <c r="Q399" s="40">
        <f>IF(OR(N399="",P399=""),"",N399+P399)</f>
        <v/>
      </c>
      <c r="R399" s="2" t="n"/>
      <c r="S399" s="10" t="n"/>
      <c r="T399" s="40">
        <f>IF(OR(Q399="",S399=""),"",Q399*S399)</f>
        <v/>
      </c>
      <c r="U399" s="17">
        <f>IF(D399="","",D399-TODAY())</f>
        <v/>
      </c>
      <c r="V399" s="15">
        <f>IF(R399="","",IF(R399="Aceptado","Ganado",IF(R399="Rechazado","Perdido",IF(D399&lt;TODAY(),"Vencido","Pendiente"))))</f>
        <v/>
      </c>
      <c r="W399" s="7" t="n"/>
    </row>
    <row r="400">
      <c r="A400" s="2" t="n"/>
      <c r="B400" s="2" t="n"/>
      <c r="C400" s="35" t="n"/>
      <c r="D400" s="36">
        <f>IF(C400="","",C400+30)</f>
        <v/>
      </c>
      <c r="E400" s="2" t="n"/>
      <c r="F400" s="5">
        <f>IF(E400="","",IFERROR(VLOOKUP(E400,'Clientes'!$A$2:$E$1000,2,FALSE),"Cliente no encontrado"))</f>
        <v/>
      </c>
      <c r="G400" s="6">
        <f>IF(E400="","",IFERROR(VLOOKUP(E400,'Clientes'!$A$2:$E$1000,3,FALSE),""))</f>
        <v/>
      </c>
      <c r="H400" s="5">
        <f>IF(E400="","",IFERROR(VLOOKUP(E400,'Clientes'!$A$2:$E$1000,4,FALSE),""))</f>
        <v/>
      </c>
      <c r="I400" s="2" t="n"/>
      <c r="J400" s="7" t="n"/>
      <c r="K400" s="8" t="n"/>
      <c r="L400" s="37" t="n"/>
      <c r="M400" s="10" t="n"/>
      <c r="N400" s="38">
        <f>IF(OR(K400="",L400=""),"",K400*L400*(1-M400))</f>
        <v/>
      </c>
      <c r="O400" s="10" t="n"/>
      <c r="P400" s="38">
        <f>IF(OR(N400="",O400=""),"",N400*O400)</f>
        <v/>
      </c>
      <c r="Q400" s="38">
        <f>IF(OR(N400="",P400=""),"",N400+P400)</f>
        <v/>
      </c>
      <c r="R400" s="2" t="n"/>
      <c r="S400" s="10" t="n"/>
      <c r="T400" s="38">
        <f>IF(OR(Q400="",S400=""),"",Q400*S400)</f>
        <v/>
      </c>
      <c r="U400" s="12">
        <f>IF(D400="","",D400-TODAY())</f>
        <v/>
      </c>
      <c r="V400" s="6">
        <f>IF(R400="","",IF(R400="Aceptado","Ganado",IF(R400="Rechazado","Perdido",IF(D400&lt;TODAY(),"Vencido","Pendiente"))))</f>
        <v/>
      </c>
      <c r="W400" s="7" t="n"/>
    </row>
    <row r="401">
      <c r="A401" s="2" t="n"/>
      <c r="B401" s="2" t="n"/>
      <c r="C401" s="35" t="n"/>
      <c r="D401" s="39">
        <f>IF(C401="","",C401+30)</f>
        <v/>
      </c>
      <c r="E401" s="2" t="n"/>
      <c r="F401" s="14">
        <f>IF(E401="","",IFERROR(VLOOKUP(E401,'Clientes'!$A$2:$E$1000,2,FALSE),"Cliente no encontrado"))</f>
        <v/>
      </c>
      <c r="G401" s="15">
        <f>IF(E401="","",IFERROR(VLOOKUP(E401,'Clientes'!$A$2:$E$1000,3,FALSE),""))</f>
        <v/>
      </c>
      <c r="H401" s="14">
        <f>IF(E401="","",IFERROR(VLOOKUP(E401,'Clientes'!$A$2:$E$1000,4,FALSE),""))</f>
        <v/>
      </c>
      <c r="I401" s="2" t="n"/>
      <c r="J401" s="7" t="n"/>
      <c r="K401" s="8" t="n"/>
      <c r="L401" s="37" t="n"/>
      <c r="M401" s="10" t="n"/>
      <c r="N401" s="40">
        <f>IF(OR(K401="",L401=""),"",K401*L401*(1-M401))</f>
        <v/>
      </c>
      <c r="O401" s="10" t="n"/>
      <c r="P401" s="40">
        <f>IF(OR(N401="",O401=""),"",N401*O401)</f>
        <v/>
      </c>
      <c r="Q401" s="40">
        <f>IF(OR(N401="",P401=""),"",N401+P401)</f>
        <v/>
      </c>
      <c r="R401" s="2" t="n"/>
      <c r="S401" s="10" t="n"/>
      <c r="T401" s="40">
        <f>IF(OR(Q401="",S401=""),"",Q401*S401)</f>
        <v/>
      </c>
      <c r="U401" s="17">
        <f>IF(D401="","",D401-TODAY())</f>
        <v/>
      </c>
      <c r="V401" s="15">
        <f>IF(R401="","",IF(R401="Aceptado","Ganado",IF(R401="Rechazado","Perdido",IF(D401&lt;TODAY(),"Vencido","Pendiente"))))</f>
        <v/>
      </c>
      <c r="W401" s="7" t="n"/>
    </row>
    <row r="402">
      <c r="A402" s="2" t="n"/>
      <c r="B402" s="2" t="n"/>
      <c r="C402" s="35" t="n"/>
      <c r="D402" s="36">
        <f>IF(C402="","",C402+30)</f>
        <v/>
      </c>
      <c r="E402" s="2" t="n"/>
      <c r="F402" s="5">
        <f>IF(E402="","",IFERROR(VLOOKUP(E402,'Clientes'!$A$2:$E$1000,2,FALSE),"Cliente no encontrado"))</f>
        <v/>
      </c>
      <c r="G402" s="6">
        <f>IF(E402="","",IFERROR(VLOOKUP(E402,'Clientes'!$A$2:$E$1000,3,FALSE),""))</f>
        <v/>
      </c>
      <c r="H402" s="5">
        <f>IF(E402="","",IFERROR(VLOOKUP(E402,'Clientes'!$A$2:$E$1000,4,FALSE),""))</f>
        <v/>
      </c>
      <c r="I402" s="2" t="n"/>
      <c r="J402" s="7" t="n"/>
      <c r="K402" s="8" t="n"/>
      <c r="L402" s="37" t="n"/>
      <c r="M402" s="10" t="n"/>
      <c r="N402" s="38">
        <f>IF(OR(K402="",L402=""),"",K402*L402*(1-M402))</f>
        <v/>
      </c>
      <c r="O402" s="10" t="n"/>
      <c r="P402" s="38">
        <f>IF(OR(N402="",O402=""),"",N402*O402)</f>
        <v/>
      </c>
      <c r="Q402" s="38">
        <f>IF(OR(N402="",P402=""),"",N402+P402)</f>
        <v/>
      </c>
      <c r="R402" s="2" t="n"/>
      <c r="S402" s="10" t="n"/>
      <c r="T402" s="38">
        <f>IF(OR(Q402="",S402=""),"",Q402*S402)</f>
        <v/>
      </c>
      <c r="U402" s="12">
        <f>IF(D402="","",D402-TODAY())</f>
        <v/>
      </c>
      <c r="V402" s="6">
        <f>IF(R402="","",IF(R402="Aceptado","Ganado",IF(R402="Rechazado","Perdido",IF(D402&lt;TODAY(),"Vencido","Pendiente"))))</f>
        <v/>
      </c>
      <c r="W402" s="7" t="n"/>
    </row>
    <row r="403">
      <c r="A403" s="2" t="n"/>
      <c r="B403" s="2" t="n"/>
      <c r="C403" s="35" t="n"/>
      <c r="D403" s="39">
        <f>IF(C403="","",C403+30)</f>
        <v/>
      </c>
      <c r="E403" s="2" t="n"/>
      <c r="F403" s="14">
        <f>IF(E403="","",IFERROR(VLOOKUP(E403,'Clientes'!$A$2:$E$1000,2,FALSE),"Cliente no encontrado"))</f>
        <v/>
      </c>
      <c r="G403" s="15">
        <f>IF(E403="","",IFERROR(VLOOKUP(E403,'Clientes'!$A$2:$E$1000,3,FALSE),""))</f>
        <v/>
      </c>
      <c r="H403" s="14">
        <f>IF(E403="","",IFERROR(VLOOKUP(E403,'Clientes'!$A$2:$E$1000,4,FALSE),""))</f>
        <v/>
      </c>
      <c r="I403" s="2" t="n"/>
      <c r="J403" s="7" t="n"/>
      <c r="K403" s="8" t="n"/>
      <c r="L403" s="37" t="n"/>
      <c r="M403" s="10" t="n"/>
      <c r="N403" s="40">
        <f>IF(OR(K403="",L403=""),"",K403*L403*(1-M403))</f>
        <v/>
      </c>
      <c r="O403" s="10" t="n"/>
      <c r="P403" s="40">
        <f>IF(OR(N403="",O403=""),"",N403*O403)</f>
        <v/>
      </c>
      <c r="Q403" s="40">
        <f>IF(OR(N403="",P403=""),"",N403+P403)</f>
        <v/>
      </c>
      <c r="R403" s="2" t="n"/>
      <c r="S403" s="10" t="n"/>
      <c r="T403" s="40">
        <f>IF(OR(Q403="",S403=""),"",Q403*S403)</f>
        <v/>
      </c>
      <c r="U403" s="17">
        <f>IF(D403="","",D403-TODAY())</f>
        <v/>
      </c>
      <c r="V403" s="15">
        <f>IF(R403="","",IF(R403="Aceptado","Ganado",IF(R403="Rechazado","Perdido",IF(D403&lt;TODAY(),"Vencido","Pendiente"))))</f>
        <v/>
      </c>
      <c r="W403" s="7" t="n"/>
    </row>
    <row r="404">
      <c r="A404" s="2" t="n"/>
      <c r="B404" s="2" t="n"/>
      <c r="C404" s="35" t="n"/>
      <c r="D404" s="36">
        <f>IF(C404="","",C404+30)</f>
        <v/>
      </c>
      <c r="E404" s="2" t="n"/>
      <c r="F404" s="5">
        <f>IF(E404="","",IFERROR(VLOOKUP(E404,'Clientes'!$A$2:$E$1000,2,FALSE),"Cliente no encontrado"))</f>
        <v/>
      </c>
      <c r="G404" s="6">
        <f>IF(E404="","",IFERROR(VLOOKUP(E404,'Clientes'!$A$2:$E$1000,3,FALSE),""))</f>
        <v/>
      </c>
      <c r="H404" s="5">
        <f>IF(E404="","",IFERROR(VLOOKUP(E404,'Clientes'!$A$2:$E$1000,4,FALSE),""))</f>
        <v/>
      </c>
      <c r="I404" s="2" t="n"/>
      <c r="J404" s="7" t="n"/>
      <c r="K404" s="8" t="n"/>
      <c r="L404" s="37" t="n"/>
      <c r="M404" s="10" t="n"/>
      <c r="N404" s="38">
        <f>IF(OR(K404="",L404=""),"",K404*L404*(1-M404))</f>
        <v/>
      </c>
      <c r="O404" s="10" t="n"/>
      <c r="P404" s="38">
        <f>IF(OR(N404="",O404=""),"",N404*O404)</f>
        <v/>
      </c>
      <c r="Q404" s="38">
        <f>IF(OR(N404="",P404=""),"",N404+P404)</f>
        <v/>
      </c>
      <c r="R404" s="2" t="n"/>
      <c r="S404" s="10" t="n"/>
      <c r="T404" s="38">
        <f>IF(OR(Q404="",S404=""),"",Q404*S404)</f>
        <v/>
      </c>
      <c r="U404" s="12">
        <f>IF(D404="","",D404-TODAY())</f>
        <v/>
      </c>
      <c r="V404" s="6">
        <f>IF(R404="","",IF(R404="Aceptado","Ganado",IF(R404="Rechazado","Perdido",IF(D404&lt;TODAY(),"Vencido","Pendiente"))))</f>
        <v/>
      </c>
      <c r="W404" s="7" t="n"/>
    </row>
    <row r="405">
      <c r="A405" s="2" t="n"/>
      <c r="B405" s="2" t="n"/>
      <c r="C405" s="35" t="n"/>
      <c r="D405" s="39">
        <f>IF(C405="","",C405+30)</f>
        <v/>
      </c>
      <c r="E405" s="2" t="n"/>
      <c r="F405" s="14">
        <f>IF(E405="","",IFERROR(VLOOKUP(E405,'Clientes'!$A$2:$E$1000,2,FALSE),"Cliente no encontrado"))</f>
        <v/>
      </c>
      <c r="G405" s="15">
        <f>IF(E405="","",IFERROR(VLOOKUP(E405,'Clientes'!$A$2:$E$1000,3,FALSE),""))</f>
        <v/>
      </c>
      <c r="H405" s="14">
        <f>IF(E405="","",IFERROR(VLOOKUP(E405,'Clientes'!$A$2:$E$1000,4,FALSE),""))</f>
        <v/>
      </c>
      <c r="I405" s="2" t="n"/>
      <c r="J405" s="7" t="n"/>
      <c r="K405" s="8" t="n"/>
      <c r="L405" s="37" t="n"/>
      <c r="M405" s="10" t="n"/>
      <c r="N405" s="40">
        <f>IF(OR(K405="",L405=""),"",K405*L405*(1-M405))</f>
        <v/>
      </c>
      <c r="O405" s="10" t="n"/>
      <c r="P405" s="40">
        <f>IF(OR(N405="",O405=""),"",N405*O405)</f>
        <v/>
      </c>
      <c r="Q405" s="40">
        <f>IF(OR(N405="",P405=""),"",N405+P405)</f>
        <v/>
      </c>
      <c r="R405" s="2" t="n"/>
      <c r="S405" s="10" t="n"/>
      <c r="T405" s="40">
        <f>IF(OR(Q405="",S405=""),"",Q405*S405)</f>
        <v/>
      </c>
      <c r="U405" s="17">
        <f>IF(D405="","",D405-TODAY())</f>
        <v/>
      </c>
      <c r="V405" s="15">
        <f>IF(R405="","",IF(R405="Aceptado","Ganado",IF(R405="Rechazado","Perdido",IF(D405&lt;TODAY(),"Vencido","Pendiente"))))</f>
        <v/>
      </c>
      <c r="W405" s="7" t="n"/>
    </row>
    <row r="406">
      <c r="A406" s="2" t="n"/>
      <c r="B406" s="2" t="n"/>
      <c r="C406" s="35" t="n"/>
      <c r="D406" s="36">
        <f>IF(C406="","",C406+30)</f>
        <v/>
      </c>
      <c r="E406" s="2" t="n"/>
      <c r="F406" s="5">
        <f>IF(E406="","",IFERROR(VLOOKUP(E406,'Clientes'!$A$2:$E$1000,2,FALSE),"Cliente no encontrado"))</f>
        <v/>
      </c>
      <c r="G406" s="6">
        <f>IF(E406="","",IFERROR(VLOOKUP(E406,'Clientes'!$A$2:$E$1000,3,FALSE),""))</f>
        <v/>
      </c>
      <c r="H406" s="5">
        <f>IF(E406="","",IFERROR(VLOOKUP(E406,'Clientes'!$A$2:$E$1000,4,FALSE),""))</f>
        <v/>
      </c>
      <c r="I406" s="2" t="n"/>
      <c r="J406" s="7" t="n"/>
      <c r="K406" s="8" t="n"/>
      <c r="L406" s="37" t="n"/>
      <c r="M406" s="10" t="n"/>
      <c r="N406" s="38">
        <f>IF(OR(K406="",L406=""),"",K406*L406*(1-M406))</f>
        <v/>
      </c>
      <c r="O406" s="10" t="n"/>
      <c r="P406" s="38">
        <f>IF(OR(N406="",O406=""),"",N406*O406)</f>
        <v/>
      </c>
      <c r="Q406" s="38">
        <f>IF(OR(N406="",P406=""),"",N406+P406)</f>
        <v/>
      </c>
      <c r="R406" s="2" t="n"/>
      <c r="S406" s="10" t="n"/>
      <c r="T406" s="38">
        <f>IF(OR(Q406="",S406=""),"",Q406*S406)</f>
        <v/>
      </c>
      <c r="U406" s="12">
        <f>IF(D406="","",D406-TODAY())</f>
        <v/>
      </c>
      <c r="V406" s="6">
        <f>IF(R406="","",IF(R406="Aceptado","Ganado",IF(R406="Rechazado","Perdido",IF(D406&lt;TODAY(),"Vencido","Pendiente"))))</f>
        <v/>
      </c>
      <c r="W406" s="7" t="n"/>
    </row>
    <row r="407">
      <c r="A407" s="2" t="n"/>
      <c r="B407" s="2" t="n"/>
      <c r="C407" s="35" t="n"/>
      <c r="D407" s="39">
        <f>IF(C407="","",C407+30)</f>
        <v/>
      </c>
      <c r="E407" s="2" t="n"/>
      <c r="F407" s="14">
        <f>IF(E407="","",IFERROR(VLOOKUP(E407,'Clientes'!$A$2:$E$1000,2,FALSE),"Cliente no encontrado"))</f>
        <v/>
      </c>
      <c r="G407" s="15">
        <f>IF(E407="","",IFERROR(VLOOKUP(E407,'Clientes'!$A$2:$E$1000,3,FALSE),""))</f>
        <v/>
      </c>
      <c r="H407" s="14">
        <f>IF(E407="","",IFERROR(VLOOKUP(E407,'Clientes'!$A$2:$E$1000,4,FALSE),""))</f>
        <v/>
      </c>
      <c r="I407" s="2" t="n"/>
      <c r="J407" s="7" t="n"/>
      <c r="K407" s="8" t="n"/>
      <c r="L407" s="37" t="n"/>
      <c r="M407" s="10" t="n"/>
      <c r="N407" s="40">
        <f>IF(OR(K407="",L407=""),"",K407*L407*(1-M407))</f>
        <v/>
      </c>
      <c r="O407" s="10" t="n"/>
      <c r="P407" s="40">
        <f>IF(OR(N407="",O407=""),"",N407*O407)</f>
        <v/>
      </c>
      <c r="Q407" s="40">
        <f>IF(OR(N407="",P407=""),"",N407+P407)</f>
        <v/>
      </c>
      <c r="R407" s="2" t="n"/>
      <c r="S407" s="10" t="n"/>
      <c r="T407" s="40">
        <f>IF(OR(Q407="",S407=""),"",Q407*S407)</f>
        <v/>
      </c>
      <c r="U407" s="17">
        <f>IF(D407="","",D407-TODAY())</f>
        <v/>
      </c>
      <c r="V407" s="15">
        <f>IF(R407="","",IF(R407="Aceptado","Ganado",IF(R407="Rechazado","Perdido",IF(D407&lt;TODAY(),"Vencido","Pendiente"))))</f>
        <v/>
      </c>
      <c r="W407" s="7" t="n"/>
    </row>
    <row r="408">
      <c r="A408" s="2" t="n"/>
      <c r="B408" s="2" t="n"/>
      <c r="C408" s="35" t="n"/>
      <c r="D408" s="36">
        <f>IF(C408="","",C408+30)</f>
        <v/>
      </c>
      <c r="E408" s="2" t="n"/>
      <c r="F408" s="5">
        <f>IF(E408="","",IFERROR(VLOOKUP(E408,'Clientes'!$A$2:$E$1000,2,FALSE),"Cliente no encontrado"))</f>
        <v/>
      </c>
      <c r="G408" s="6">
        <f>IF(E408="","",IFERROR(VLOOKUP(E408,'Clientes'!$A$2:$E$1000,3,FALSE),""))</f>
        <v/>
      </c>
      <c r="H408" s="5">
        <f>IF(E408="","",IFERROR(VLOOKUP(E408,'Clientes'!$A$2:$E$1000,4,FALSE),""))</f>
        <v/>
      </c>
      <c r="I408" s="2" t="n"/>
      <c r="J408" s="7" t="n"/>
      <c r="K408" s="8" t="n"/>
      <c r="L408" s="37" t="n"/>
      <c r="M408" s="10" t="n"/>
      <c r="N408" s="38">
        <f>IF(OR(K408="",L408=""),"",K408*L408*(1-M408))</f>
        <v/>
      </c>
      <c r="O408" s="10" t="n"/>
      <c r="P408" s="38">
        <f>IF(OR(N408="",O408=""),"",N408*O408)</f>
        <v/>
      </c>
      <c r="Q408" s="38">
        <f>IF(OR(N408="",P408=""),"",N408+P408)</f>
        <v/>
      </c>
      <c r="R408" s="2" t="n"/>
      <c r="S408" s="10" t="n"/>
      <c r="T408" s="38">
        <f>IF(OR(Q408="",S408=""),"",Q408*S408)</f>
        <v/>
      </c>
      <c r="U408" s="12">
        <f>IF(D408="","",D408-TODAY())</f>
        <v/>
      </c>
      <c r="V408" s="6">
        <f>IF(R408="","",IF(R408="Aceptado","Ganado",IF(R408="Rechazado","Perdido",IF(D408&lt;TODAY(),"Vencido","Pendiente"))))</f>
        <v/>
      </c>
      <c r="W408" s="7" t="n"/>
    </row>
    <row r="409">
      <c r="A409" s="2" t="n"/>
      <c r="B409" s="2" t="n"/>
      <c r="C409" s="35" t="n"/>
      <c r="D409" s="39">
        <f>IF(C409="","",C409+30)</f>
        <v/>
      </c>
      <c r="E409" s="2" t="n"/>
      <c r="F409" s="14">
        <f>IF(E409="","",IFERROR(VLOOKUP(E409,'Clientes'!$A$2:$E$1000,2,FALSE),"Cliente no encontrado"))</f>
        <v/>
      </c>
      <c r="G409" s="15">
        <f>IF(E409="","",IFERROR(VLOOKUP(E409,'Clientes'!$A$2:$E$1000,3,FALSE),""))</f>
        <v/>
      </c>
      <c r="H409" s="14">
        <f>IF(E409="","",IFERROR(VLOOKUP(E409,'Clientes'!$A$2:$E$1000,4,FALSE),""))</f>
        <v/>
      </c>
      <c r="I409" s="2" t="n"/>
      <c r="J409" s="7" t="n"/>
      <c r="K409" s="8" t="n"/>
      <c r="L409" s="37" t="n"/>
      <c r="M409" s="10" t="n"/>
      <c r="N409" s="40">
        <f>IF(OR(K409="",L409=""),"",K409*L409*(1-M409))</f>
        <v/>
      </c>
      <c r="O409" s="10" t="n"/>
      <c r="P409" s="40">
        <f>IF(OR(N409="",O409=""),"",N409*O409)</f>
        <v/>
      </c>
      <c r="Q409" s="40">
        <f>IF(OR(N409="",P409=""),"",N409+P409)</f>
        <v/>
      </c>
      <c r="R409" s="2" t="n"/>
      <c r="S409" s="10" t="n"/>
      <c r="T409" s="40">
        <f>IF(OR(Q409="",S409=""),"",Q409*S409)</f>
        <v/>
      </c>
      <c r="U409" s="17">
        <f>IF(D409="","",D409-TODAY())</f>
        <v/>
      </c>
      <c r="V409" s="15">
        <f>IF(R409="","",IF(R409="Aceptado","Ganado",IF(R409="Rechazado","Perdido",IF(D409&lt;TODAY(),"Vencido","Pendiente"))))</f>
        <v/>
      </c>
      <c r="W409" s="7" t="n"/>
    </row>
    <row r="410">
      <c r="A410" s="2" t="n"/>
      <c r="B410" s="2" t="n"/>
      <c r="C410" s="35" t="n"/>
      <c r="D410" s="36">
        <f>IF(C410="","",C410+30)</f>
        <v/>
      </c>
      <c r="E410" s="2" t="n"/>
      <c r="F410" s="5">
        <f>IF(E410="","",IFERROR(VLOOKUP(E410,'Clientes'!$A$2:$E$1000,2,FALSE),"Cliente no encontrado"))</f>
        <v/>
      </c>
      <c r="G410" s="6">
        <f>IF(E410="","",IFERROR(VLOOKUP(E410,'Clientes'!$A$2:$E$1000,3,FALSE),""))</f>
        <v/>
      </c>
      <c r="H410" s="5">
        <f>IF(E410="","",IFERROR(VLOOKUP(E410,'Clientes'!$A$2:$E$1000,4,FALSE),""))</f>
        <v/>
      </c>
      <c r="I410" s="2" t="n"/>
      <c r="J410" s="7" t="n"/>
      <c r="K410" s="8" t="n"/>
      <c r="L410" s="37" t="n"/>
      <c r="M410" s="10" t="n"/>
      <c r="N410" s="38">
        <f>IF(OR(K410="",L410=""),"",K410*L410*(1-M410))</f>
        <v/>
      </c>
      <c r="O410" s="10" t="n"/>
      <c r="P410" s="38">
        <f>IF(OR(N410="",O410=""),"",N410*O410)</f>
        <v/>
      </c>
      <c r="Q410" s="38">
        <f>IF(OR(N410="",P410=""),"",N410+P410)</f>
        <v/>
      </c>
      <c r="R410" s="2" t="n"/>
      <c r="S410" s="10" t="n"/>
      <c r="T410" s="38">
        <f>IF(OR(Q410="",S410=""),"",Q410*S410)</f>
        <v/>
      </c>
      <c r="U410" s="12">
        <f>IF(D410="","",D410-TODAY())</f>
        <v/>
      </c>
      <c r="V410" s="6">
        <f>IF(R410="","",IF(R410="Aceptado","Ganado",IF(R410="Rechazado","Perdido",IF(D410&lt;TODAY(),"Vencido","Pendiente"))))</f>
        <v/>
      </c>
      <c r="W410" s="7" t="n"/>
    </row>
    <row r="411">
      <c r="A411" s="2" t="n"/>
      <c r="B411" s="2" t="n"/>
      <c r="C411" s="35" t="n"/>
      <c r="D411" s="39">
        <f>IF(C411="","",C411+30)</f>
        <v/>
      </c>
      <c r="E411" s="2" t="n"/>
      <c r="F411" s="14">
        <f>IF(E411="","",IFERROR(VLOOKUP(E411,'Clientes'!$A$2:$E$1000,2,FALSE),"Cliente no encontrado"))</f>
        <v/>
      </c>
      <c r="G411" s="15">
        <f>IF(E411="","",IFERROR(VLOOKUP(E411,'Clientes'!$A$2:$E$1000,3,FALSE),""))</f>
        <v/>
      </c>
      <c r="H411" s="14">
        <f>IF(E411="","",IFERROR(VLOOKUP(E411,'Clientes'!$A$2:$E$1000,4,FALSE),""))</f>
        <v/>
      </c>
      <c r="I411" s="2" t="n"/>
      <c r="J411" s="7" t="n"/>
      <c r="K411" s="8" t="n"/>
      <c r="L411" s="37" t="n"/>
      <c r="M411" s="10" t="n"/>
      <c r="N411" s="40">
        <f>IF(OR(K411="",L411=""),"",K411*L411*(1-M411))</f>
        <v/>
      </c>
      <c r="O411" s="10" t="n"/>
      <c r="P411" s="40">
        <f>IF(OR(N411="",O411=""),"",N411*O411)</f>
        <v/>
      </c>
      <c r="Q411" s="40">
        <f>IF(OR(N411="",P411=""),"",N411+P411)</f>
        <v/>
      </c>
      <c r="R411" s="2" t="n"/>
      <c r="S411" s="10" t="n"/>
      <c r="T411" s="40">
        <f>IF(OR(Q411="",S411=""),"",Q411*S411)</f>
        <v/>
      </c>
      <c r="U411" s="17">
        <f>IF(D411="","",D411-TODAY())</f>
        <v/>
      </c>
      <c r="V411" s="15">
        <f>IF(R411="","",IF(R411="Aceptado","Ganado",IF(R411="Rechazado","Perdido",IF(D411&lt;TODAY(),"Vencido","Pendiente"))))</f>
        <v/>
      </c>
      <c r="W411" s="7" t="n"/>
    </row>
    <row r="412">
      <c r="A412" s="2" t="n"/>
      <c r="B412" s="2" t="n"/>
      <c r="C412" s="35" t="n"/>
      <c r="D412" s="36">
        <f>IF(C412="","",C412+30)</f>
        <v/>
      </c>
      <c r="E412" s="2" t="n"/>
      <c r="F412" s="5">
        <f>IF(E412="","",IFERROR(VLOOKUP(E412,'Clientes'!$A$2:$E$1000,2,FALSE),"Cliente no encontrado"))</f>
        <v/>
      </c>
      <c r="G412" s="6">
        <f>IF(E412="","",IFERROR(VLOOKUP(E412,'Clientes'!$A$2:$E$1000,3,FALSE),""))</f>
        <v/>
      </c>
      <c r="H412" s="5">
        <f>IF(E412="","",IFERROR(VLOOKUP(E412,'Clientes'!$A$2:$E$1000,4,FALSE),""))</f>
        <v/>
      </c>
      <c r="I412" s="2" t="n"/>
      <c r="J412" s="7" t="n"/>
      <c r="K412" s="8" t="n"/>
      <c r="L412" s="37" t="n"/>
      <c r="M412" s="10" t="n"/>
      <c r="N412" s="38">
        <f>IF(OR(K412="",L412=""),"",K412*L412*(1-M412))</f>
        <v/>
      </c>
      <c r="O412" s="10" t="n"/>
      <c r="P412" s="38">
        <f>IF(OR(N412="",O412=""),"",N412*O412)</f>
        <v/>
      </c>
      <c r="Q412" s="38">
        <f>IF(OR(N412="",P412=""),"",N412+P412)</f>
        <v/>
      </c>
      <c r="R412" s="2" t="n"/>
      <c r="S412" s="10" t="n"/>
      <c r="T412" s="38">
        <f>IF(OR(Q412="",S412=""),"",Q412*S412)</f>
        <v/>
      </c>
      <c r="U412" s="12">
        <f>IF(D412="","",D412-TODAY())</f>
        <v/>
      </c>
      <c r="V412" s="6">
        <f>IF(R412="","",IF(R412="Aceptado","Ganado",IF(R412="Rechazado","Perdido",IF(D412&lt;TODAY(),"Vencido","Pendiente"))))</f>
        <v/>
      </c>
      <c r="W412" s="7" t="n"/>
    </row>
    <row r="413">
      <c r="A413" s="2" t="n"/>
      <c r="B413" s="2" t="n"/>
      <c r="C413" s="35" t="n"/>
      <c r="D413" s="39">
        <f>IF(C413="","",C413+30)</f>
        <v/>
      </c>
      <c r="E413" s="2" t="n"/>
      <c r="F413" s="14">
        <f>IF(E413="","",IFERROR(VLOOKUP(E413,'Clientes'!$A$2:$E$1000,2,FALSE),"Cliente no encontrado"))</f>
        <v/>
      </c>
      <c r="G413" s="15">
        <f>IF(E413="","",IFERROR(VLOOKUP(E413,'Clientes'!$A$2:$E$1000,3,FALSE),""))</f>
        <v/>
      </c>
      <c r="H413" s="14">
        <f>IF(E413="","",IFERROR(VLOOKUP(E413,'Clientes'!$A$2:$E$1000,4,FALSE),""))</f>
        <v/>
      </c>
      <c r="I413" s="2" t="n"/>
      <c r="J413" s="7" t="n"/>
      <c r="K413" s="8" t="n"/>
      <c r="L413" s="37" t="n"/>
      <c r="M413" s="10" t="n"/>
      <c r="N413" s="40">
        <f>IF(OR(K413="",L413=""),"",K413*L413*(1-M413))</f>
        <v/>
      </c>
      <c r="O413" s="10" t="n"/>
      <c r="P413" s="40">
        <f>IF(OR(N413="",O413=""),"",N413*O413)</f>
        <v/>
      </c>
      <c r="Q413" s="40">
        <f>IF(OR(N413="",P413=""),"",N413+P413)</f>
        <v/>
      </c>
      <c r="R413" s="2" t="n"/>
      <c r="S413" s="10" t="n"/>
      <c r="T413" s="40">
        <f>IF(OR(Q413="",S413=""),"",Q413*S413)</f>
        <v/>
      </c>
      <c r="U413" s="17">
        <f>IF(D413="","",D413-TODAY())</f>
        <v/>
      </c>
      <c r="V413" s="15">
        <f>IF(R413="","",IF(R413="Aceptado","Ganado",IF(R413="Rechazado","Perdido",IF(D413&lt;TODAY(),"Vencido","Pendiente"))))</f>
        <v/>
      </c>
      <c r="W413" s="7" t="n"/>
    </row>
    <row r="414">
      <c r="A414" s="2" t="n"/>
      <c r="B414" s="2" t="n"/>
      <c r="C414" s="35" t="n"/>
      <c r="D414" s="36">
        <f>IF(C414="","",C414+30)</f>
        <v/>
      </c>
      <c r="E414" s="2" t="n"/>
      <c r="F414" s="5">
        <f>IF(E414="","",IFERROR(VLOOKUP(E414,'Clientes'!$A$2:$E$1000,2,FALSE),"Cliente no encontrado"))</f>
        <v/>
      </c>
      <c r="G414" s="6">
        <f>IF(E414="","",IFERROR(VLOOKUP(E414,'Clientes'!$A$2:$E$1000,3,FALSE),""))</f>
        <v/>
      </c>
      <c r="H414" s="5">
        <f>IF(E414="","",IFERROR(VLOOKUP(E414,'Clientes'!$A$2:$E$1000,4,FALSE),""))</f>
        <v/>
      </c>
      <c r="I414" s="2" t="n"/>
      <c r="J414" s="7" t="n"/>
      <c r="K414" s="8" t="n"/>
      <c r="L414" s="37" t="n"/>
      <c r="M414" s="10" t="n"/>
      <c r="N414" s="38">
        <f>IF(OR(K414="",L414=""),"",K414*L414*(1-M414))</f>
        <v/>
      </c>
      <c r="O414" s="10" t="n"/>
      <c r="P414" s="38">
        <f>IF(OR(N414="",O414=""),"",N414*O414)</f>
        <v/>
      </c>
      <c r="Q414" s="38">
        <f>IF(OR(N414="",P414=""),"",N414+P414)</f>
        <v/>
      </c>
      <c r="R414" s="2" t="n"/>
      <c r="S414" s="10" t="n"/>
      <c r="T414" s="38">
        <f>IF(OR(Q414="",S414=""),"",Q414*S414)</f>
        <v/>
      </c>
      <c r="U414" s="12">
        <f>IF(D414="","",D414-TODAY())</f>
        <v/>
      </c>
      <c r="V414" s="6">
        <f>IF(R414="","",IF(R414="Aceptado","Ganado",IF(R414="Rechazado","Perdido",IF(D414&lt;TODAY(),"Vencido","Pendiente"))))</f>
        <v/>
      </c>
      <c r="W414" s="7" t="n"/>
    </row>
    <row r="415">
      <c r="A415" s="2" t="n"/>
      <c r="B415" s="2" t="n"/>
      <c r="C415" s="35" t="n"/>
      <c r="D415" s="39">
        <f>IF(C415="","",C415+30)</f>
        <v/>
      </c>
      <c r="E415" s="2" t="n"/>
      <c r="F415" s="14">
        <f>IF(E415="","",IFERROR(VLOOKUP(E415,'Clientes'!$A$2:$E$1000,2,FALSE),"Cliente no encontrado"))</f>
        <v/>
      </c>
      <c r="G415" s="15">
        <f>IF(E415="","",IFERROR(VLOOKUP(E415,'Clientes'!$A$2:$E$1000,3,FALSE),""))</f>
        <v/>
      </c>
      <c r="H415" s="14">
        <f>IF(E415="","",IFERROR(VLOOKUP(E415,'Clientes'!$A$2:$E$1000,4,FALSE),""))</f>
        <v/>
      </c>
      <c r="I415" s="2" t="n"/>
      <c r="J415" s="7" t="n"/>
      <c r="K415" s="8" t="n"/>
      <c r="L415" s="37" t="n"/>
      <c r="M415" s="10" t="n"/>
      <c r="N415" s="40">
        <f>IF(OR(K415="",L415=""),"",K415*L415*(1-M415))</f>
        <v/>
      </c>
      <c r="O415" s="10" t="n"/>
      <c r="P415" s="40">
        <f>IF(OR(N415="",O415=""),"",N415*O415)</f>
        <v/>
      </c>
      <c r="Q415" s="40">
        <f>IF(OR(N415="",P415=""),"",N415+P415)</f>
        <v/>
      </c>
      <c r="R415" s="2" t="n"/>
      <c r="S415" s="10" t="n"/>
      <c r="T415" s="40">
        <f>IF(OR(Q415="",S415=""),"",Q415*S415)</f>
        <v/>
      </c>
      <c r="U415" s="17">
        <f>IF(D415="","",D415-TODAY())</f>
        <v/>
      </c>
      <c r="V415" s="15">
        <f>IF(R415="","",IF(R415="Aceptado","Ganado",IF(R415="Rechazado","Perdido",IF(D415&lt;TODAY(),"Vencido","Pendiente"))))</f>
        <v/>
      </c>
      <c r="W415" s="7" t="n"/>
    </row>
    <row r="416">
      <c r="A416" s="2" t="n"/>
      <c r="B416" s="2" t="n"/>
      <c r="C416" s="35" t="n"/>
      <c r="D416" s="36">
        <f>IF(C416="","",C416+30)</f>
        <v/>
      </c>
      <c r="E416" s="2" t="n"/>
      <c r="F416" s="5">
        <f>IF(E416="","",IFERROR(VLOOKUP(E416,'Clientes'!$A$2:$E$1000,2,FALSE),"Cliente no encontrado"))</f>
        <v/>
      </c>
      <c r="G416" s="6">
        <f>IF(E416="","",IFERROR(VLOOKUP(E416,'Clientes'!$A$2:$E$1000,3,FALSE),""))</f>
        <v/>
      </c>
      <c r="H416" s="5">
        <f>IF(E416="","",IFERROR(VLOOKUP(E416,'Clientes'!$A$2:$E$1000,4,FALSE),""))</f>
        <v/>
      </c>
      <c r="I416" s="2" t="n"/>
      <c r="J416" s="7" t="n"/>
      <c r="K416" s="8" t="n"/>
      <c r="L416" s="37" t="n"/>
      <c r="M416" s="10" t="n"/>
      <c r="N416" s="38">
        <f>IF(OR(K416="",L416=""),"",K416*L416*(1-M416))</f>
        <v/>
      </c>
      <c r="O416" s="10" t="n"/>
      <c r="P416" s="38">
        <f>IF(OR(N416="",O416=""),"",N416*O416)</f>
        <v/>
      </c>
      <c r="Q416" s="38">
        <f>IF(OR(N416="",P416=""),"",N416+P416)</f>
        <v/>
      </c>
      <c r="R416" s="2" t="n"/>
      <c r="S416" s="10" t="n"/>
      <c r="T416" s="38">
        <f>IF(OR(Q416="",S416=""),"",Q416*S416)</f>
        <v/>
      </c>
      <c r="U416" s="12">
        <f>IF(D416="","",D416-TODAY())</f>
        <v/>
      </c>
      <c r="V416" s="6">
        <f>IF(R416="","",IF(R416="Aceptado","Ganado",IF(R416="Rechazado","Perdido",IF(D416&lt;TODAY(),"Vencido","Pendiente"))))</f>
        <v/>
      </c>
      <c r="W416" s="7" t="n"/>
    </row>
    <row r="417">
      <c r="A417" s="2" t="n"/>
      <c r="B417" s="2" t="n"/>
      <c r="C417" s="35" t="n"/>
      <c r="D417" s="39">
        <f>IF(C417="","",C417+30)</f>
        <v/>
      </c>
      <c r="E417" s="2" t="n"/>
      <c r="F417" s="14">
        <f>IF(E417="","",IFERROR(VLOOKUP(E417,'Clientes'!$A$2:$E$1000,2,FALSE),"Cliente no encontrado"))</f>
        <v/>
      </c>
      <c r="G417" s="15">
        <f>IF(E417="","",IFERROR(VLOOKUP(E417,'Clientes'!$A$2:$E$1000,3,FALSE),""))</f>
        <v/>
      </c>
      <c r="H417" s="14">
        <f>IF(E417="","",IFERROR(VLOOKUP(E417,'Clientes'!$A$2:$E$1000,4,FALSE),""))</f>
        <v/>
      </c>
      <c r="I417" s="2" t="n"/>
      <c r="J417" s="7" t="n"/>
      <c r="K417" s="8" t="n"/>
      <c r="L417" s="37" t="n"/>
      <c r="M417" s="10" t="n"/>
      <c r="N417" s="40">
        <f>IF(OR(K417="",L417=""),"",K417*L417*(1-M417))</f>
        <v/>
      </c>
      <c r="O417" s="10" t="n"/>
      <c r="P417" s="40">
        <f>IF(OR(N417="",O417=""),"",N417*O417)</f>
        <v/>
      </c>
      <c r="Q417" s="40">
        <f>IF(OR(N417="",P417=""),"",N417+P417)</f>
        <v/>
      </c>
      <c r="R417" s="2" t="n"/>
      <c r="S417" s="10" t="n"/>
      <c r="T417" s="40">
        <f>IF(OR(Q417="",S417=""),"",Q417*S417)</f>
        <v/>
      </c>
      <c r="U417" s="17">
        <f>IF(D417="","",D417-TODAY())</f>
        <v/>
      </c>
      <c r="V417" s="15">
        <f>IF(R417="","",IF(R417="Aceptado","Ganado",IF(R417="Rechazado","Perdido",IF(D417&lt;TODAY(),"Vencido","Pendiente"))))</f>
        <v/>
      </c>
      <c r="W417" s="7" t="n"/>
    </row>
    <row r="418">
      <c r="A418" s="2" t="n"/>
      <c r="B418" s="2" t="n"/>
      <c r="C418" s="35" t="n"/>
      <c r="D418" s="36">
        <f>IF(C418="","",C418+30)</f>
        <v/>
      </c>
      <c r="E418" s="2" t="n"/>
      <c r="F418" s="5">
        <f>IF(E418="","",IFERROR(VLOOKUP(E418,'Clientes'!$A$2:$E$1000,2,FALSE),"Cliente no encontrado"))</f>
        <v/>
      </c>
      <c r="G418" s="6">
        <f>IF(E418="","",IFERROR(VLOOKUP(E418,'Clientes'!$A$2:$E$1000,3,FALSE),""))</f>
        <v/>
      </c>
      <c r="H418" s="5">
        <f>IF(E418="","",IFERROR(VLOOKUP(E418,'Clientes'!$A$2:$E$1000,4,FALSE),""))</f>
        <v/>
      </c>
      <c r="I418" s="2" t="n"/>
      <c r="J418" s="7" t="n"/>
      <c r="K418" s="8" t="n"/>
      <c r="L418" s="37" t="n"/>
      <c r="M418" s="10" t="n"/>
      <c r="N418" s="38">
        <f>IF(OR(K418="",L418=""),"",K418*L418*(1-M418))</f>
        <v/>
      </c>
      <c r="O418" s="10" t="n"/>
      <c r="P418" s="38">
        <f>IF(OR(N418="",O418=""),"",N418*O418)</f>
        <v/>
      </c>
      <c r="Q418" s="38">
        <f>IF(OR(N418="",P418=""),"",N418+P418)</f>
        <v/>
      </c>
      <c r="R418" s="2" t="n"/>
      <c r="S418" s="10" t="n"/>
      <c r="T418" s="38">
        <f>IF(OR(Q418="",S418=""),"",Q418*S418)</f>
        <v/>
      </c>
      <c r="U418" s="12">
        <f>IF(D418="","",D418-TODAY())</f>
        <v/>
      </c>
      <c r="V418" s="6">
        <f>IF(R418="","",IF(R418="Aceptado","Ganado",IF(R418="Rechazado","Perdido",IF(D418&lt;TODAY(),"Vencido","Pendiente"))))</f>
        <v/>
      </c>
      <c r="W418" s="7" t="n"/>
    </row>
    <row r="419">
      <c r="A419" s="2" t="n"/>
      <c r="B419" s="2" t="n"/>
      <c r="C419" s="35" t="n"/>
      <c r="D419" s="39">
        <f>IF(C419="","",C419+30)</f>
        <v/>
      </c>
      <c r="E419" s="2" t="n"/>
      <c r="F419" s="14">
        <f>IF(E419="","",IFERROR(VLOOKUP(E419,'Clientes'!$A$2:$E$1000,2,FALSE),"Cliente no encontrado"))</f>
        <v/>
      </c>
      <c r="G419" s="15">
        <f>IF(E419="","",IFERROR(VLOOKUP(E419,'Clientes'!$A$2:$E$1000,3,FALSE),""))</f>
        <v/>
      </c>
      <c r="H419" s="14">
        <f>IF(E419="","",IFERROR(VLOOKUP(E419,'Clientes'!$A$2:$E$1000,4,FALSE),""))</f>
        <v/>
      </c>
      <c r="I419" s="2" t="n"/>
      <c r="J419" s="7" t="n"/>
      <c r="K419" s="8" t="n"/>
      <c r="L419" s="37" t="n"/>
      <c r="M419" s="10" t="n"/>
      <c r="N419" s="40">
        <f>IF(OR(K419="",L419=""),"",K419*L419*(1-M419))</f>
        <v/>
      </c>
      <c r="O419" s="10" t="n"/>
      <c r="P419" s="40">
        <f>IF(OR(N419="",O419=""),"",N419*O419)</f>
        <v/>
      </c>
      <c r="Q419" s="40">
        <f>IF(OR(N419="",P419=""),"",N419+P419)</f>
        <v/>
      </c>
      <c r="R419" s="2" t="n"/>
      <c r="S419" s="10" t="n"/>
      <c r="T419" s="40">
        <f>IF(OR(Q419="",S419=""),"",Q419*S419)</f>
        <v/>
      </c>
      <c r="U419" s="17">
        <f>IF(D419="","",D419-TODAY())</f>
        <v/>
      </c>
      <c r="V419" s="15">
        <f>IF(R419="","",IF(R419="Aceptado","Ganado",IF(R419="Rechazado","Perdido",IF(D419&lt;TODAY(),"Vencido","Pendiente"))))</f>
        <v/>
      </c>
      <c r="W419" s="7" t="n"/>
    </row>
    <row r="420">
      <c r="A420" s="2" t="n"/>
      <c r="B420" s="2" t="n"/>
      <c r="C420" s="35" t="n"/>
      <c r="D420" s="36">
        <f>IF(C420="","",C420+30)</f>
        <v/>
      </c>
      <c r="E420" s="2" t="n"/>
      <c r="F420" s="5">
        <f>IF(E420="","",IFERROR(VLOOKUP(E420,'Clientes'!$A$2:$E$1000,2,FALSE),"Cliente no encontrado"))</f>
        <v/>
      </c>
      <c r="G420" s="6">
        <f>IF(E420="","",IFERROR(VLOOKUP(E420,'Clientes'!$A$2:$E$1000,3,FALSE),""))</f>
        <v/>
      </c>
      <c r="H420" s="5">
        <f>IF(E420="","",IFERROR(VLOOKUP(E420,'Clientes'!$A$2:$E$1000,4,FALSE),""))</f>
        <v/>
      </c>
      <c r="I420" s="2" t="n"/>
      <c r="J420" s="7" t="n"/>
      <c r="K420" s="8" t="n"/>
      <c r="L420" s="37" t="n"/>
      <c r="M420" s="10" t="n"/>
      <c r="N420" s="38">
        <f>IF(OR(K420="",L420=""),"",K420*L420*(1-M420))</f>
        <v/>
      </c>
      <c r="O420" s="10" t="n"/>
      <c r="P420" s="38">
        <f>IF(OR(N420="",O420=""),"",N420*O420)</f>
        <v/>
      </c>
      <c r="Q420" s="38">
        <f>IF(OR(N420="",P420=""),"",N420+P420)</f>
        <v/>
      </c>
      <c r="R420" s="2" t="n"/>
      <c r="S420" s="10" t="n"/>
      <c r="T420" s="38">
        <f>IF(OR(Q420="",S420=""),"",Q420*S420)</f>
        <v/>
      </c>
      <c r="U420" s="12">
        <f>IF(D420="","",D420-TODAY())</f>
        <v/>
      </c>
      <c r="V420" s="6">
        <f>IF(R420="","",IF(R420="Aceptado","Ganado",IF(R420="Rechazado","Perdido",IF(D420&lt;TODAY(),"Vencido","Pendiente"))))</f>
        <v/>
      </c>
      <c r="W420" s="7" t="n"/>
    </row>
    <row r="421">
      <c r="A421" s="2" t="n"/>
      <c r="B421" s="2" t="n"/>
      <c r="C421" s="35" t="n"/>
      <c r="D421" s="39">
        <f>IF(C421="","",C421+30)</f>
        <v/>
      </c>
      <c r="E421" s="2" t="n"/>
      <c r="F421" s="14">
        <f>IF(E421="","",IFERROR(VLOOKUP(E421,'Clientes'!$A$2:$E$1000,2,FALSE),"Cliente no encontrado"))</f>
        <v/>
      </c>
      <c r="G421" s="15">
        <f>IF(E421="","",IFERROR(VLOOKUP(E421,'Clientes'!$A$2:$E$1000,3,FALSE),""))</f>
        <v/>
      </c>
      <c r="H421" s="14">
        <f>IF(E421="","",IFERROR(VLOOKUP(E421,'Clientes'!$A$2:$E$1000,4,FALSE),""))</f>
        <v/>
      </c>
      <c r="I421" s="2" t="n"/>
      <c r="J421" s="7" t="n"/>
      <c r="K421" s="8" t="n"/>
      <c r="L421" s="37" t="n"/>
      <c r="M421" s="10" t="n"/>
      <c r="N421" s="40">
        <f>IF(OR(K421="",L421=""),"",K421*L421*(1-M421))</f>
        <v/>
      </c>
      <c r="O421" s="10" t="n"/>
      <c r="P421" s="40">
        <f>IF(OR(N421="",O421=""),"",N421*O421)</f>
        <v/>
      </c>
      <c r="Q421" s="40">
        <f>IF(OR(N421="",P421=""),"",N421+P421)</f>
        <v/>
      </c>
      <c r="R421" s="2" t="n"/>
      <c r="S421" s="10" t="n"/>
      <c r="T421" s="40">
        <f>IF(OR(Q421="",S421=""),"",Q421*S421)</f>
        <v/>
      </c>
      <c r="U421" s="17">
        <f>IF(D421="","",D421-TODAY())</f>
        <v/>
      </c>
      <c r="V421" s="15">
        <f>IF(R421="","",IF(R421="Aceptado","Ganado",IF(R421="Rechazado","Perdido",IF(D421&lt;TODAY(),"Vencido","Pendiente"))))</f>
        <v/>
      </c>
      <c r="W421" s="7" t="n"/>
    </row>
    <row r="422">
      <c r="A422" s="2" t="n"/>
      <c r="B422" s="2" t="n"/>
      <c r="C422" s="35" t="n"/>
      <c r="D422" s="36">
        <f>IF(C422="","",C422+30)</f>
        <v/>
      </c>
      <c r="E422" s="2" t="n"/>
      <c r="F422" s="5">
        <f>IF(E422="","",IFERROR(VLOOKUP(E422,'Clientes'!$A$2:$E$1000,2,FALSE),"Cliente no encontrado"))</f>
        <v/>
      </c>
      <c r="G422" s="6">
        <f>IF(E422="","",IFERROR(VLOOKUP(E422,'Clientes'!$A$2:$E$1000,3,FALSE),""))</f>
        <v/>
      </c>
      <c r="H422" s="5">
        <f>IF(E422="","",IFERROR(VLOOKUP(E422,'Clientes'!$A$2:$E$1000,4,FALSE),""))</f>
        <v/>
      </c>
      <c r="I422" s="2" t="n"/>
      <c r="J422" s="7" t="n"/>
      <c r="K422" s="8" t="n"/>
      <c r="L422" s="37" t="n"/>
      <c r="M422" s="10" t="n"/>
      <c r="N422" s="38">
        <f>IF(OR(K422="",L422=""),"",K422*L422*(1-M422))</f>
        <v/>
      </c>
      <c r="O422" s="10" t="n"/>
      <c r="P422" s="38">
        <f>IF(OR(N422="",O422=""),"",N422*O422)</f>
        <v/>
      </c>
      <c r="Q422" s="38">
        <f>IF(OR(N422="",P422=""),"",N422+P422)</f>
        <v/>
      </c>
      <c r="R422" s="2" t="n"/>
      <c r="S422" s="10" t="n"/>
      <c r="T422" s="38">
        <f>IF(OR(Q422="",S422=""),"",Q422*S422)</f>
        <v/>
      </c>
      <c r="U422" s="12">
        <f>IF(D422="","",D422-TODAY())</f>
        <v/>
      </c>
      <c r="V422" s="6">
        <f>IF(R422="","",IF(R422="Aceptado","Ganado",IF(R422="Rechazado","Perdido",IF(D422&lt;TODAY(),"Vencido","Pendiente"))))</f>
        <v/>
      </c>
      <c r="W422" s="7" t="n"/>
    </row>
    <row r="423">
      <c r="A423" s="2" t="n"/>
      <c r="B423" s="2" t="n"/>
      <c r="C423" s="35" t="n"/>
      <c r="D423" s="39">
        <f>IF(C423="","",C423+30)</f>
        <v/>
      </c>
      <c r="E423" s="2" t="n"/>
      <c r="F423" s="14">
        <f>IF(E423="","",IFERROR(VLOOKUP(E423,'Clientes'!$A$2:$E$1000,2,FALSE),"Cliente no encontrado"))</f>
        <v/>
      </c>
      <c r="G423" s="15">
        <f>IF(E423="","",IFERROR(VLOOKUP(E423,'Clientes'!$A$2:$E$1000,3,FALSE),""))</f>
        <v/>
      </c>
      <c r="H423" s="14">
        <f>IF(E423="","",IFERROR(VLOOKUP(E423,'Clientes'!$A$2:$E$1000,4,FALSE),""))</f>
        <v/>
      </c>
      <c r="I423" s="2" t="n"/>
      <c r="J423" s="7" t="n"/>
      <c r="K423" s="8" t="n"/>
      <c r="L423" s="37" t="n"/>
      <c r="M423" s="10" t="n"/>
      <c r="N423" s="40">
        <f>IF(OR(K423="",L423=""),"",K423*L423*(1-M423))</f>
        <v/>
      </c>
      <c r="O423" s="10" t="n"/>
      <c r="P423" s="40">
        <f>IF(OR(N423="",O423=""),"",N423*O423)</f>
        <v/>
      </c>
      <c r="Q423" s="40">
        <f>IF(OR(N423="",P423=""),"",N423+P423)</f>
        <v/>
      </c>
      <c r="R423" s="2" t="n"/>
      <c r="S423" s="10" t="n"/>
      <c r="T423" s="40">
        <f>IF(OR(Q423="",S423=""),"",Q423*S423)</f>
        <v/>
      </c>
      <c r="U423" s="17">
        <f>IF(D423="","",D423-TODAY())</f>
        <v/>
      </c>
      <c r="V423" s="15">
        <f>IF(R423="","",IF(R423="Aceptado","Ganado",IF(R423="Rechazado","Perdido",IF(D423&lt;TODAY(),"Vencido","Pendiente"))))</f>
        <v/>
      </c>
      <c r="W423" s="7" t="n"/>
    </row>
    <row r="424">
      <c r="A424" s="2" t="n"/>
      <c r="B424" s="2" t="n"/>
      <c r="C424" s="35" t="n"/>
      <c r="D424" s="36">
        <f>IF(C424="","",C424+30)</f>
        <v/>
      </c>
      <c r="E424" s="2" t="n"/>
      <c r="F424" s="5">
        <f>IF(E424="","",IFERROR(VLOOKUP(E424,'Clientes'!$A$2:$E$1000,2,FALSE),"Cliente no encontrado"))</f>
        <v/>
      </c>
      <c r="G424" s="6">
        <f>IF(E424="","",IFERROR(VLOOKUP(E424,'Clientes'!$A$2:$E$1000,3,FALSE),""))</f>
        <v/>
      </c>
      <c r="H424" s="5">
        <f>IF(E424="","",IFERROR(VLOOKUP(E424,'Clientes'!$A$2:$E$1000,4,FALSE),""))</f>
        <v/>
      </c>
      <c r="I424" s="2" t="n"/>
      <c r="J424" s="7" t="n"/>
      <c r="K424" s="8" t="n"/>
      <c r="L424" s="37" t="n"/>
      <c r="M424" s="10" t="n"/>
      <c r="N424" s="38">
        <f>IF(OR(K424="",L424=""),"",K424*L424*(1-M424))</f>
        <v/>
      </c>
      <c r="O424" s="10" t="n"/>
      <c r="P424" s="38">
        <f>IF(OR(N424="",O424=""),"",N424*O424)</f>
        <v/>
      </c>
      <c r="Q424" s="38">
        <f>IF(OR(N424="",P424=""),"",N424+P424)</f>
        <v/>
      </c>
      <c r="R424" s="2" t="n"/>
      <c r="S424" s="10" t="n"/>
      <c r="T424" s="38">
        <f>IF(OR(Q424="",S424=""),"",Q424*S424)</f>
        <v/>
      </c>
      <c r="U424" s="12">
        <f>IF(D424="","",D424-TODAY())</f>
        <v/>
      </c>
      <c r="V424" s="6">
        <f>IF(R424="","",IF(R424="Aceptado","Ganado",IF(R424="Rechazado","Perdido",IF(D424&lt;TODAY(),"Vencido","Pendiente"))))</f>
        <v/>
      </c>
      <c r="W424" s="7" t="n"/>
    </row>
    <row r="425">
      <c r="A425" s="2" t="n"/>
      <c r="B425" s="2" t="n"/>
      <c r="C425" s="35" t="n"/>
      <c r="D425" s="39">
        <f>IF(C425="","",C425+30)</f>
        <v/>
      </c>
      <c r="E425" s="2" t="n"/>
      <c r="F425" s="14">
        <f>IF(E425="","",IFERROR(VLOOKUP(E425,'Clientes'!$A$2:$E$1000,2,FALSE),"Cliente no encontrado"))</f>
        <v/>
      </c>
      <c r="G425" s="15">
        <f>IF(E425="","",IFERROR(VLOOKUP(E425,'Clientes'!$A$2:$E$1000,3,FALSE),""))</f>
        <v/>
      </c>
      <c r="H425" s="14">
        <f>IF(E425="","",IFERROR(VLOOKUP(E425,'Clientes'!$A$2:$E$1000,4,FALSE),""))</f>
        <v/>
      </c>
      <c r="I425" s="2" t="n"/>
      <c r="J425" s="7" t="n"/>
      <c r="K425" s="8" t="n"/>
      <c r="L425" s="37" t="n"/>
      <c r="M425" s="10" t="n"/>
      <c r="N425" s="40">
        <f>IF(OR(K425="",L425=""),"",K425*L425*(1-M425))</f>
        <v/>
      </c>
      <c r="O425" s="10" t="n"/>
      <c r="P425" s="40">
        <f>IF(OR(N425="",O425=""),"",N425*O425)</f>
        <v/>
      </c>
      <c r="Q425" s="40">
        <f>IF(OR(N425="",P425=""),"",N425+P425)</f>
        <v/>
      </c>
      <c r="R425" s="2" t="n"/>
      <c r="S425" s="10" t="n"/>
      <c r="T425" s="40">
        <f>IF(OR(Q425="",S425=""),"",Q425*S425)</f>
        <v/>
      </c>
      <c r="U425" s="17">
        <f>IF(D425="","",D425-TODAY())</f>
        <v/>
      </c>
      <c r="V425" s="15">
        <f>IF(R425="","",IF(R425="Aceptado","Ganado",IF(R425="Rechazado","Perdido",IF(D425&lt;TODAY(),"Vencido","Pendiente"))))</f>
        <v/>
      </c>
      <c r="W425" s="7" t="n"/>
    </row>
    <row r="426">
      <c r="A426" s="2" t="n"/>
      <c r="B426" s="2" t="n"/>
      <c r="C426" s="35" t="n"/>
      <c r="D426" s="36">
        <f>IF(C426="","",C426+30)</f>
        <v/>
      </c>
      <c r="E426" s="2" t="n"/>
      <c r="F426" s="5">
        <f>IF(E426="","",IFERROR(VLOOKUP(E426,'Clientes'!$A$2:$E$1000,2,FALSE),"Cliente no encontrado"))</f>
        <v/>
      </c>
      <c r="G426" s="6">
        <f>IF(E426="","",IFERROR(VLOOKUP(E426,'Clientes'!$A$2:$E$1000,3,FALSE),""))</f>
        <v/>
      </c>
      <c r="H426" s="5">
        <f>IF(E426="","",IFERROR(VLOOKUP(E426,'Clientes'!$A$2:$E$1000,4,FALSE),""))</f>
        <v/>
      </c>
      <c r="I426" s="2" t="n"/>
      <c r="J426" s="7" t="n"/>
      <c r="K426" s="8" t="n"/>
      <c r="L426" s="37" t="n"/>
      <c r="M426" s="10" t="n"/>
      <c r="N426" s="38">
        <f>IF(OR(K426="",L426=""),"",K426*L426*(1-M426))</f>
        <v/>
      </c>
      <c r="O426" s="10" t="n"/>
      <c r="P426" s="38">
        <f>IF(OR(N426="",O426=""),"",N426*O426)</f>
        <v/>
      </c>
      <c r="Q426" s="38">
        <f>IF(OR(N426="",P426=""),"",N426+P426)</f>
        <v/>
      </c>
      <c r="R426" s="2" t="n"/>
      <c r="S426" s="10" t="n"/>
      <c r="T426" s="38">
        <f>IF(OR(Q426="",S426=""),"",Q426*S426)</f>
        <v/>
      </c>
      <c r="U426" s="12">
        <f>IF(D426="","",D426-TODAY())</f>
        <v/>
      </c>
      <c r="V426" s="6">
        <f>IF(R426="","",IF(R426="Aceptado","Ganado",IF(R426="Rechazado","Perdido",IF(D426&lt;TODAY(),"Vencido","Pendiente"))))</f>
        <v/>
      </c>
      <c r="W426" s="7" t="n"/>
    </row>
    <row r="427">
      <c r="A427" s="2" t="n"/>
      <c r="B427" s="2" t="n"/>
      <c r="C427" s="35" t="n"/>
      <c r="D427" s="39">
        <f>IF(C427="","",C427+30)</f>
        <v/>
      </c>
      <c r="E427" s="2" t="n"/>
      <c r="F427" s="14">
        <f>IF(E427="","",IFERROR(VLOOKUP(E427,'Clientes'!$A$2:$E$1000,2,FALSE),"Cliente no encontrado"))</f>
        <v/>
      </c>
      <c r="G427" s="15">
        <f>IF(E427="","",IFERROR(VLOOKUP(E427,'Clientes'!$A$2:$E$1000,3,FALSE),""))</f>
        <v/>
      </c>
      <c r="H427" s="14">
        <f>IF(E427="","",IFERROR(VLOOKUP(E427,'Clientes'!$A$2:$E$1000,4,FALSE),""))</f>
        <v/>
      </c>
      <c r="I427" s="2" t="n"/>
      <c r="J427" s="7" t="n"/>
      <c r="K427" s="8" t="n"/>
      <c r="L427" s="37" t="n"/>
      <c r="M427" s="10" t="n"/>
      <c r="N427" s="40">
        <f>IF(OR(K427="",L427=""),"",K427*L427*(1-M427))</f>
        <v/>
      </c>
      <c r="O427" s="10" t="n"/>
      <c r="P427" s="40">
        <f>IF(OR(N427="",O427=""),"",N427*O427)</f>
        <v/>
      </c>
      <c r="Q427" s="40">
        <f>IF(OR(N427="",P427=""),"",N427+P427)</f>
        <v/>
      </c>
      <c r="R427" s="2" t="n"/>
      <c r="S427" s="10" t="n"/>
      <c r="T427" s="40">
        <f>IF(OR(Q427="",S427=""),"",Q427*S427)</f>
        <v/>
      </c>
      <c r="U427" s="17">
        <f>IF(D427="","",D427-TODAY())</f>
        <v/>
      </c>
      <c r="V427" s="15">
        <f>IF(R427="","",IF(R427="Aceptado","Ganado",IF(R427="Rechazado","Perdido",IF(D427&lt;TODAY(),"Vencido","Pendiente"))))</f>
        <v/>
      </c>
      <c r="W427" s="7" t="n"/>
    </row>
    <row r="428">
      <c r="A428" s="2" t="n"/>
      <c r="B428" s="2" t="n"/>
      <c r="C428" s="35" t="n"/>
      <c r="D428" s="36">
        <f>IF(C428="","",C428+30)</f>
        <v/>
      </c>
      <c r="E428" s="2" t="n"/>
      <c r="F428" s="5">
        <f>IF(E428="","",IFERROR(VLOOKUP(E428,'Clientes'!$A$2:$E$1000,2,FALSE),"Cliente no encontrado"))</f>
        <v/>
      </c>
      <c r="G428" s="6">
        <f>IF(E428="","",IFERROR(VLOOKUP(E428,'Clientes'!$A$2:$E$1000,3,FALSE),""))</f>
        <v/>
      </c>
      <c r="H428" s="5">
        <f>IF(E428="","",IFERROR(VLOOKUP(E428,'Clientes'!$A$2:$E$1000,4,FALSE),""))</f>
        <v/>
      </c>
      <c r="I428" s="2" t="n"/>
      <c r="J428" s="7" t="n"/>
      <c r="K428" s="8" t="n"/>
      <c r="L428" s="37" t="n"/>
      <c r="M428" s="10" t="n"/>
      <c r="N428" s="38">
        <f>IF(OR(K428="",L428=""),"",K428*L428*(1-M428))</f>
        <v/>
      </c>
      <c r="O428" s="10" t="n"/>
      <c r="P428" s="38">
        <f>IF(OR(N428="",O428=""),"",N428*O428)</f>
        <v/>
      </c>
      <c r="Q428" s="38">
        <f>IF(OR(N428="",P428=""),"",N428+P428)</f>
        <v/>
      </c>
      <c r="R428" s="2" t="n"/>
      <c r="S428" s="10" t="n"/>
      <c r="T428" s="38">
        <f>IF(OR(Q428="",S428=""),"",Q428*S428)</f>
        <v/>
      </c>
      <c r="U428" s="12">
        <f>IF(D428="","",D428-TODAY())</f>
        <v/>
      </c>
      <c r="V428" s="6">
        <f>IF(R428="","",IF(R428="Aceptado","Ganado",IF(R428="Rechazado","Perdido",IF(D428&lt;TODAY(),"Vencido","Pendiente"))))</f>
        <v/>
      </c>
      <c r="W428" s="7" t="n"/>
    </row>
    <row r="429">
      <c r="A429" s="2" t="n"/>
      <c r="B429" s="2" t="n"/>
      <c r="C429" s="35" t="n"/>
      <c r="D429" s="39">
        <f>IF(C429="","",C429+30)</f>
        <v/>
      </c>
      <c r="E429" s="2" t="n"/>
      <c r="F429" s="14">
        <f>IF(E429="","",IFERROR(VLOOKUP(E429,'Clientes'!$A$2:$E$1000,2,FALSE),"Cliente no encontrado"))</f>
        <v/>
      </c>
      <c r="G429" s="15">
        <f>IF(E429="","",IFERROR(VLOOKUP(E429,'Clientes'!$A$2:$E$1000,3,FALSE),""))</f>
        <v/>
      </c>
      <c r="H429" s="14">
        <f>IF(E429="","",IFERROR(VLOOKUP(E429,'Clientes'!$A$2:$E$1000,4,FALSE),""))</f>
        <v/>
      </c>
      <c r="I429" s="2" t="n"/>
      <c r="J429" s="7" t="n"/>
      <c r="K429" s="8" t="n"/>
      <c r="L429" s="37" t="n"/>
      <c r="M429" s="10" t="n"/>
      <c r="N429" s="40">
        <f>IF(OR(K429="",L429=""),"",K429*L429*(1-M429))</f>
        <v/>
      </c>
      <c r="O429" s="10" t="n"/>
      <c r="P429" s="40">
        <f>IF(OR(N429="",O429=""),"",N429*O429)</f>
        <v/>
      </c>
      <c r="Q429" s="40">
        <f>IF(OR(N429="",P429=""),"",N429+P429)</f>
        <v/>
      </c>
      <c r="R429" s="2" t="n"/>
      <c r="S429" s="10" t="n"/>
      <c r="T429" s="40">
        <f>IF(OR(Q429="",S429=""),"",Q429*S429)</f>
        <v/>
      </c>
      <c r="U429" s="17">
        <f>IF(D429="","",D429-TODAY())</f>
        <v/>
      </c>
      <c r="V429" s="15">
        <f>IF(R429="","",IF(R429="Aceptado","Ganado",IF(R429="Rechazado","Perdido",IF(D429&lt;TODAY(),"Vencido","Pendiente"))))</f>
        <v/>
      </c>
      <c r="W429" s="7" t="n"/>
    </row>
    <row r="430">
      <c r="A430" s="2" t="n"/>
      <c r="B430" s="2" t="n"/>
      <c r="C430" s="35" t="n"/>
      <c r="D430" s="36">
        <f>IF(C430="","",C430+30)</f>
        <v/>
      </c>
      <c r="E430" s="2" t="n"/>
      <c r="F430" s="5">
        <f>IF(E430="","",IFERROR(VLOOKUP(E430,'Clientes'!$A$2:$E$1000,2,FALSE),"Cliente no encontrado"))</f>
        <v/>
      </c>
      <c r="G430" s="6">
        <f>IF(E430="","",IFERROR(VLOOKUP(E430,'Clientes'!$A$2:$E$1000,3,FALSE),""))</f>
        <v/>
      </c>
      <c r="H430" s="5">
        <f>IF(E430="","",IFERROR(VLOOKUP(E430,'Clientes'!$A$2:$E$1000,4,FALSE),""))</f>
        <v/>
      </c>
      <c r="I430" s="2" t="n"/>
      <c r="J430" s="7" t="n"/>
      <c r="K430" s="8" t="n"/>
      <c r="L430" s="37" t="n"/>
      <c r="M430" s="10" t="n"/>
      <c r="N430" s="38">
        <f>IF(OR(K430="",L430=""),"",K430*L430*(1-M430))</f>
        <v/>
      </c>
      <c r="O430" s="10" t="n"/>
      <c r="P430" s="38">
        <f>IF(OR(N430="",O430=""),"",N430*O430)</f>
        <v/>
      </c>
      <c r="Q430" s="38">
        <f>IF(OR(N430="",P430=""),"",N430+P430)</f>
        <v/>
      </c>
      <c r="R430" s="2" t="n"/>
      <c r="S430" s="10" t="n"/>
      <c r="T430" s="38">
        <f>IF(OR(Q430="",S430=""),"",Q430*S430)</f>
        <v/>
      </c>
      <c r="U430" s="12">
        <f>IF(D430="","",D430-TODAY())</f>
        <v/>
      </c>
      <c r="V430" s="6">
        <f>IF(R430="","",IF(R430="Aceptado","Ganado",IF(R430="Rechazado","Perdido",IF(D430&lt;TODAY(),"Vencido","Pendiente"))))</f>
        <v/>
      </c>
      <c r="W430" s="7" t="n"/>
    </row>
    <row r="431">
      <c r="A431" s="2" t="n"/>
      <c r="B431" s="2" t="n"/>
      <c r="C431" s="35" t="n"/>
      <c r="D431" s="39">
        <f>IF(C431="","",C431+30)</f>
        <v/>
      </c>
      <c r="E431" s="2" t="n"/>
      <c r="F431" s="14">
        <f>IF(E431="","",IFERROR(VLOOKUP(E431,'Clientes'!$A$2:$E$1000,2,FALSE),"Cliente no encontrado"))</f>
        <v/>
      </c>
      <c r="G431" s="15">
        <f>IF(E431="","",IFERROR(VLOOKUP(E431,'Clientes'!$A$2:$E$1000,3,FALSE),""))</f>
        <v/>
      </c>
      <c r="H431" s="14">
        <f>IF(E431="","",IFERROR(VLOOKUP(E431,'Clientes'!$A$2:$E$1000,4,FALSE),""))</f>
        <v/>
      </c>
      <c r="I431" s="2" t="n"/>
      <c r="J431" s="7" t="n"/>
      <c r="K431" s="8" t="n"/>
      <c r="L431" s="37" t="n"/>
      <c r="M431" s="10" t="n"/>
      <c r="N431" s="40">
        <f>IF(OR(K431="",L431=""),"",K431*L431*(1-M431))</f>
        <v/>
      </c>
      <c r="O431" s="10" t="n"/>
      <c r="P431" s="40">
        <f>IF(OR(N431="",O431=""),"",N431*O431)</f>
        <v/>
      </c>
      <c r="Q431" s="40">
        <f>IF(OR(N431="",P431=""),"",N431+P431)</f>
        <v/>
      </c>
      <c r="R431" s="2" t="n"/>
      <c r="S431" s="10" t="n"/>
      <c r="T431" s="40">
        <f>IF(OR(Q431="",S431=""),"",Q431*S431)</f>
        <v/>
      </c>
      <c r="U431" s="17">
        <f>IF(D431="","",D431-TODAY())</f>
        <v/>
      </c>
      <c r="V431" s="15">
        <f>IF(R431="","",IF(R431="Aceptado","Ganado",IF(R431="Rechazado","Perdido",IF(D431&lt;TODAY(),"Vencido","Pendiente"))))</f>
        <v/>
      </c>
      <c r="W431" s="7" t="n"/>
    </row>
    <row r="432">
      <c r="A432" s="2" t="n"/>
      <c r="B432" s="2" t="n"/>
      <c r="C432" s="35" t="n"/>
      <c r="D432" s="36">
        <f>IF(C432="","",C432+30)</f>
        <v/>
      </c>
      <c r="E432" s="2" t="n"/>
      <c r="F432" s="5">
        <f>IF(E432="","",IFERROR(VLOOKUP(E432,'Clientes'!$A$2:$E$1000,2,FALSE),"Cliente no encontrado"))</f>
        <v/>
      </c>
      <c r="G432" s="6">
        <f>IF(E432="","",IFERROR(VLOOKUP(E432,'Clientes'!$A$2:$E$1000,3,FALSE),""))</f>
        <v/>
      </c>
      <c r="H432" s="5">
        <f>IF(E432="","",IFERROR(VLOOKUP(E432,'Clientes'!$A$2:$E$1000,4,FALSE),""))</f>
        <v/>
      </c>
      <c r="I432" s="2" t="n"/>
      <c r="J432" s="7" t="n"/>
      <c r="K432" s="8" t="n"/>
      <c r="L432" s="37" t="n"/>
      <c r="M432" s="10" t="n"/>
      <c r="N432" s="38">
        <f>IF(OR(K432="",L432=""),"",K432*L432*(1-M432))</f>
        <v/>
      </c>
      <c r="O432" s="10" t="n"/>
      <c r="P432" s="38">
        <f>IF(OR(N432="",O432=""),"",N432*O432)</f>
        <v/>
      </c>
      <c r="Q432" s="38">
        <f>IF(OR(N432="",P432=""),"",N432+P432)</f>
        <v/>
      </c>
      <c r="R432" s="2" t="n"/>
      <c r="S432" s="10" t="n"/>
      <c r="T432" s="38">
        <f>IF(OR(Q432="",S432=""),"",Q432*S432)</f>
        <v/>
      </c>
      <c r="U432" s="12">
        <f>IF(D432="","",D432-TODAY())</f>
        <v/>
      </c>
      <c r="V432" s="6">
        <f>IF(R432="","",IF(R432="Aceptado","Ganado",IF(R432="Rechazado","Perdido",IF(D432&lt;TODAY(),"Vencido","Pendiente"))))</f>
        <v/>
      </c>
      <c r="W432" s="7" t="n"/>
    </row>
    <row r="433">
      <c r="A433" s="2" t="n"/>
      <c r="B433" s="2" t="n"/>
      <c r="C433" s="35" t="n"/>
      <c r="D433" s="39">
        <f>IF(C433="","",C433+30)</f>
        <v/>
      </c>
      <c r="E433" s="2" t="n"/>
      <c r="F433" s="14">
        <f>IF(E433="","",IFERROR(VLOOKUP(E433,'Clientes'!$A$2:$E$1000,2,FALSE),"Cliente no encontrado"))</f>
        <v/>
      </c>
      <c r="G433" s="15">
        <f>IF(E433="","",IFERROR(VLOOKUP(E433,'Clientes'!$A$2:$E$1000,3,FALSE),""))</f>
        <v/>
      </c>
      <c r="H433" s="14">
        <f>IF(E433="","",IFERROR(VLOOKUP(E433,'Clientes'!$A$2:$E$1000,4,FALSE),""))</f>
        <v/>
      </c>
      <c r="I433" s="2" t="n"/>
      <c r="J433" s="7" t="n"/>
      <c r="K433" s="8" t="n"/>
      <c r="L433" s="37" t="n"/>
      <c r="M433" s="10" t="n"/>
      <c r="N433" s="40">
        <f>IF(OR(K433="",L433=""),"",K433*L433*(1-M433))</f>
        <v/>
      </c>
      <c r="O433" s="10" t="n"/>
      <c r="P433" s="40">
        <f>IF(OR(N433="",O433=""),"",N433*O433)</f>
        <v/>
      </c>
      <c r="Q433" s="40">
        <f>IF(OR(N433="",P433=""),"",N433+P433)</f>
        <v/>
      </c>
      <c r="R433" s="2" t="n"/>
      <c r="S433" s="10" t="n"/>
      <c r="T433" s="40">
        <f>IF(OR(Q433="",S433=""),"",Q433*S433)</f>
        <v/>
      </c>
      <c r="U433" s="17">
        <f>IF(D433="","",D433-TODAY())</f>
        <v/>
      </c>
      <c r="V433" s="15">
        <f>IF(R433="","",IF(R433="Aceptado","Ganado",IF(R433="Rechazado","Perdido",IF(D433&lt;TODAY(),"Vencido","Pendiente"))))</f>
        <v/>
      </c>
      <c r="W433" s="7" t="n"/>
    </row>
    <row r="434">
      <c r="A434" s="2" t="n"/>
      <c r="B434" s="2" t="n"/>
      <c r="C434" s="35" t="n"/>
      <c r="D434" s="36">
        <f>IF(C434="","",C434+30)</f>
        <v/>
      </c>
      <c r="E434" s="2" t="n"/>
      <c r="F434" s="5">
        <f>IF(E434="","",IFERROR(VLOOKUP(E434,'Clientes'!$A$2:$E$1000,2,FALSE),"Cliente no encontrado"))</f>
        <v/>
      </c>
      <c r="G434" s="6">
        <f>IF(E434="","",IFERROR(VLOOKUP(E434,'Clientes'!$A$2:$E$1000,3,FALSE),""))</f>
        <v/>
      </c>
      <c r="H434" s="5">
        <f>IF(E434="","",IFERROR(VLOOKUP(E434,'Clientes'!$A$2:$E$1000,4,FALSE),""))</f>
        <v/>
      </c>
      <c r="I434" s="2" t="n"/>
      <c r="J434" s="7" t="n"/>
      <c r="K434" s="8" t="n"/>
      <c r="L434" s="37" t="n"/>
      <c r="M434" s="10" t="n"/>
      <c r="N434" s="38">
        <f>IF(OR(K434="",L434=""),"",K434*L434*(1-M434))</f>
        <v/>
      </c>
      <c r="O434" s="10" t="n"/>
      <c r="P434" s="38">
        <f>IF(OR(N434="",O434=""),"",N434*O434)</f>
        <v/>
      </c>
      <c r="Q434" s="38">
        <f>IF(OR(N434="",P434=""),"",N434+P434)</f>
        <v/>
      </c>
      <c r="R434" s="2" t="n"/>
      <c r="S434" s="10" t="n"/>
      <c r="T434" s="38">
        <f>IF(OR(Q434="",S434=""),"",Q434*S434)</f>
        <v/>
      </c>
      <c r="U434" s="12">
        <f>IF(D434="","",D434-TODAY())</f>
        <v/>
      </c>
      <c r="V434" s="6">
        <f>IF(R434="","",IF(R434="Aceptado","Ganado",IF(R434="Rechazado","Perdido",IF(D434&lt;TODAY(),"Vencido","Pendiente"))))</f>
        <v/>
      </c>
      <c r="W434" s="7" t="n"/>
    </row>
    <row r="435">
      <c r="A435" s="2" t="n"/>
      <c r="B435" s="2" t="n"/>
      <c r="C435" s="35" t="n"/>
      <c r="D435" s="39">
        <f>IF(C435="","",C435+30)</f>
        <v/>
      </c>
      <c r="E435" s="2" t="n"/>
      <c r="F435" s="14">
        <f>IF(E435="","",IFERROR(VLOOKUP(E435,'Clientes'!$A$2:$E$1000,2,FALSE),"Cliente no encontrado"))</f>
        <v/>
      </c>
      <c r="G435" s="15">
        <f>IF(E435="","",IFERROR(VLOOKUP(E435,'Clientes'!$A$2:$E$1000,3,FALSE),""))</f>
        <v/>
      </c>
      <c r="H435" s="14">
        <f>IF(E435="","",IFERROR(VLOOKUP(E435,'Clientes'!$A$2:$E$1000,4,FALSE),""))</f>
        <v/>
      </c>
      <c r="I435" s="2" t="n"/>
      <c r="J435" s="7" t="n"/>
      <c r="K435" s="8" t="n"/>
      <c r="L435" s="37" t="n"/>
      <c r="M435" s="10" t="n"/>
      <c r="N435" s="40">
        <f>IF(OR(K435="",L435=""),"",K435*L435*(1-M435))</f>
        <v/>
      </c>
      <c r="O435" s="10" t="n"/>
      <c r="P435" s="40">
        <f>IF(OR(N435="",O435=""),"",N435*O435)</f>
        <v/>
      </c>
      <c r="Q435" s="40">
        <f>IF(OR(N435="",P435=""),"",N435+P435)</f>
        <v/>
      </c>
      <c r="R435" s="2" t="n"/>
      <c r="S435" s="10" t="n"/>
      <c r="T435" s="40">
        <f>IF(OR(Q435="",S435=""),"",Q435*S435)</f>
        <v/>
      </c>
      <c r="U435" s="17">
        <f>IF(D435="","",D435-TODAY())</f>
        <v/>
      </c>
      <c r="V435" s="15">
        <f>IF(R435="","",IF(R435="Aceptado","Ganado",IF(R435="Rechazado","Perdido",IF(D435&lt;TODAY(),"Vencido","Pendiente"))))</f>
        <v/>
      </c>
      <c r="W435" s="7" t="n"/>
    </row>
    <row r="436">
      <c r="A436" s="2" t="n"/>
      <c r="B436" s="2" t="n"/>
      <c r="C436" s="35" t="n"/>
      <c r="D436" s="36">
        <f>IF(C436="","",C436+30)</f>
        <v/>
      </c>
      <c r="E436" s="2" t="n"/>
      <c r="F436" s="5">
        <f>IF(E436="","",IFERROR(VLOOKUP(E436,'Clientes'!$A$2:$E$1000,2,FALSE),"Cliente no encontrado"))</f>
        <v/>
      </c>
      <c r="G436" s="6">
        <f>IF(E436="","",IFERROR(VLOOKUP(E436,'Clientes'!$A$2:$E$1000,3,FALSE),""))</f>
        <v/>
      </c>
      <c r="H436" s="5">
        <f>IF(E436="","",IFERROR(VLOOKUP(E436,'Clientes'!$A$2:$E$1000,4,FALSE),""))</f>
        <v/>
      </c>
      <c r="I436" s="2" t="n"/>
      <c r="J436" s="7" t="n"/>
      <c r="K436" s="8" t="n"/>
      <c r="L436" s="37" t="n"/>
      <c r="M436" s="10" t="n"/>
      <c r="N436" s="38">
        <f>IF(OR(K436="",L436=""),"",K436*L436*(1-M436))</f>
        <v/>
      </c>
      <c r="O436" s="10" t="n"/>
      <c r="P436" s="38">
        <f>IF(OR(N436="",O436=""),"",N436*O436)</f>
        <v/>
      </c>
      <c r="Q436" s="38">
        <f>IF(OR(N436="",P436=""),"",N436+P436)</f>
        <v/>
      </c>
      <c r="R436" s="2" t="n"/>
      <c r="S436" s="10" t="n"/>
      <c r="T436" s="38">
        <f>IF(OR(Q436="",S436=""),"",Q436*S436)</f>
        <v/>
      </c>
      <c r="U436" s="12">
        <f>IF(D436="","",D436-TODAY())</f>
        <v/>
      </c>
      <c r="V436" s="6">
        <f>IF(R436="","",IF(R436="Aceptado","Ganado",IF(R436="Rechazado","Perdido",IF(D436&lt;TODAY(),"Vencido","Pendiente"))))</f>
        <v/>
      </c>
      <c r="W436" s="7" t="n"/>
    </row>
    <row r="437">
      <c r="A437" s="2" t="n"/>
      <c r="B437" s="2" t="n"/>
      <c r="C437" s="35" t="n"/>
      <c r="D437" s="39">
        <f>IF(C437="","",C437+30)</f>
        <v/>
      </c>
      <c r="E437" s="2" t="n"/>
      <c r="F437" s="14">
        <f>IF(E437="","",IFERROR(VLOOKUP(E437,'Clientes'!$A$2:$E$1000,2,FALSE),"Cliente no encontrado"))</f>
        <v/>
      </c>
      <c r="G437" s="15">
        <f>IF(E437="","",IFERROR(VLOOKUP(E437,'Clientes'!$A$2:$E$1000,3,FALSE),""))</f>
        <v/>
      </c>
      <c r="H437" s="14">
        <f>IF(E437="","",IFERROR(VLOOKUP(E437,'Clientes'!$A$2:$E$1000,4,FALSE),""))</f>
        <v/>
      </c>
      <c r="I437" s="2" t="n"/>
      <c r="J437" s="7" t="n"/>
      <c r="K437" s="8" t="n"/>
      <c r="L437" s="37" t="n"/>
      <c r="M437" s="10" t="n"/>
      <c r="N437" s="40">
        <f>IF(OR(K437="",L437=""),"",K437*L437*(1-M437))</f>
        <v/>
      </c>
      <c r="O437" s="10" t="n"/>
      <c r="P437" s="40">
        <f>IF(OR(N437="",O437=""),"",N437*O437)</f>
        <v/>
      </c>
      <c r="Q437" s="40">
        <f>IF(OR(N437="",P437=""),"",N437+P437)</f>
        <v/>
      </c>
      <c r="R437" s="2" t="n"/>
      <c r="S437" s="10" t="n"/>
      <c r="T437" s="40">
        <f>IF(OR(Q437="",S437=""),"",Q437*S437)</f>
        <v/>
      </c>
      <c r="U437" s="17">
        <f>IF(D437="","",D437-TODAY())</f>
        <v/>
      </c>
      <c r="V437" s="15">
        <f>IF(R437="","",IF(R437="Aceptado","Ganado",IF(R437="Rechazado","Perdido",IF(D437&lt;TODAY(),"Vencido","Pendiente"))))</f>
        <v/>
      </c>
      <c r="W437" s="7" t="n"/>
    </row>
    <row r="438">
      <c r="A438" s="2" t="n"/>
      <c r="B438" s="2" t="n"/>
      <c r="C438" s="35" t="n"/>
      <c r="D438" s="36">
        <f>IF(C438="","",C438+30)</f>
        <v/>
      </c>
      <c r="E438" s="2" t="n"/>
      <c r="F438" s="5">
        <f>IF(E438="","",IFERROR(VLOOKUP(E438,'Clientes'!$A$2:$E$1000,2,FALSE),"Cliente no encontrado"))</f>
        <v/>
      </c>
      <c r="G438" s="6">
        <f>IF(E438="","",IFERROR(VLOOKUP(E438,'Clientes'!$A$2:$E$1000,3,FALSE),""))</f>
        <v/>
      </c>
      <c r="H438" s="5">
        <f>IF(E438="","",IFERROR(VLOOKUP(E438,'Clientes'!$A$2:$E$1000,4,FALSE),""))</f>
        <v/>
      </c>
      <c r="I438" s="2" t="n"/>
      <c r="J438" s="7" t="n"/>
      <c r="K438" s="8" t="n"/>
      <c r="L438" s="37" t="n"/>
      <c r="M438" s="10" t="n"/>
      <c r="N438" s="38">
        <f>IF(OR(K438="",L438=""),"",K438*L438*(1-M438))</f>
        <v/>
      </c>
      <c r="O438" s="10" t="n"/>
      <c r="P438" s="38">
        <f>IF(OR(N438="",O438=""),"",N438*O438)</f>
        <v/>
      </c>
      <c r="Q438" s="38">
        <f>IF(OR(N438="",P438=""),"",N438+P438)</f>
        <v/>
      </c>
      <c r="R438" s="2" t="n"/>
      <c r="S438" s="10" t="n"/>
      <c r="T438" s="38">
        <f>IF(OR(Q438="",S438=""),"",Q438*S438)</f>
        <v/>
      </c>
      <c r="U438" s="12">
        <f>IF(D438="","",D438-TODAY())</f>
        <v/>
      </c>
      <c r="V438" s="6">
        <f>IF(R438="","",IF(R438="Aceptado","Ganado",IF(R438="Rechazado","Perdido",IF(D438&lt;TODAY(),"Vencido","Pendiente"))))</f>
        <v/>
      </c>
      <c r="W438" s="7" t="n"/>
    </row>
    <row r="439">
      <c r="A439" s="2" t="n"/>
      <c r="B439" s="2" t="n"/>
      <c r="C439" s="35" t="n"/>
      <c r="D439" s="39">
        <f>IF(C439="","",C439+30)</f>
        <v/>
      </c>
      <c r="E439" s="2" t="n"/>
      <c r="F439" s="14">
        <f>IF(E439="","",IFERROR(VLOOKUP(E439,'Clientes'!$A$2:$E$1000,2,FALSE),"Cliente no encontrado"))</f>
        <v/>
      </c>
      <c r="G439" s="15">
        <f>IF(E439="","",IFERROR(VLOOKUP(E439,'Clientes'!$A$2:$E$1000,3,FALSE),""))</f>
        <v/>
      </c>
      <c r="H439" s="14">
        <f>IF(E439="","",IFERROR(VLOOKUP(E439,'Clientes'!$A$2:$E$1000,4,FALSE),""))</f>
        <v/>
      </c>
      <c r="I439" s="2" t="n"/>
      <c r="J439" s="7" t="n"/>
      <c r="K439" s="8" t="n"/>
      <c r="L439" s="37" t="n"/>
      <c r="M439" s="10" t="n"/>
      <c r="N439" s="40">
        <f>IF(OR(K439="",L439=""),"",K439*L439*(1-M439))</f>
        <v/>
      </c>
      <c r="O439" s="10" t="n"/>
      <c r="P439" s="40">
        <f>IF(OR(N439="",O439=""),"",N439*O439)</f>
        <v/>
      </c>
      <c r="Q439" s="40">
        <f>IF(OR(N439="",P439=""),"",N439+P439)</f>
        <v/>
      </c>
      <c r="R439" s="2" t="n"/>
      <c r="S439" s="10" t="n"/>
      <c r="T439" s="40">
        <f>IF(OR(Q439="",S439=""),"",Q439*S439)</f>
        <v/>
      </c>
      <c r="U439" s="17">
        <f>IF(D439="","",D439-TODAY())</f>
        <v/>
      </c>
      <c r="V439" s="15">
        <f>IF(R439="","",IF(R439="Aceptado","Ganado",IF(R439="Rechazado","Perdido",IF(D439&lt;TODAY(),"Vencido","Pendiente"))))</f>
        <v/>
      </c>
      <c r="W439" s="7" t="n"/>
    </row>
    <row r="440">
      <c r="A440" s="2" t="n"/>
      <c r="B440" s="2" t="n"/>
      <c r="C440" s="35" t="n"/>
      <c r="D440" s="36">
        <f>IF(C440="","",C440+30)</f>
        <v/>
      </c>
      <c r="E440" s="2" t="n"/>
      <c r="F440" s="5">
        <f>IF(E440="","",IFERROR(VLOOKUP(E440,'Clientes'!$A$2:$E$1000,2,FALSE),"Cliente no encontrado"))</f>
        <v/>
      </c>
      <c r="G440" s="6">
        <f>IF(E440="","",IFERROR(VLOOKUP(E440,'Clientes'!$A$2:$E$1000,3,FALSE),""))</f>
        <v/>
      </c>
      <c r="H440" s="5">
        <f>IF(E440="","",IFERROR(VLOOKUP(E440,'Clientes'!$A$2:$E$1000,4,FALSE),""))</f>
        <v/>
      </c>
      <c r="I440" s="2" t="n"/>
      <c r="J440" s="7" t="n"/>
      <c r="K440" s="8" t="n"/>
      <c r="L440" s="37" t="n"/>
      <c r="M440" s="10" t="n"/>
      <c r="N440" s="38">
        <f>IF(OR(K440="",L440=""),"",K440*L440*(1-M440))</f>
        <v/>
      </c>
      <c r="O440" s="10" t="n"/>
      <c r="P440" s="38">
        <f>IF(OR(N440="",O440=""),"",N440*O440)</f>
        <v/>
      </c>
      <c r="Q440" s="38">
        <f>IF(OR(N440="",P440=""),"",N440+P440)</f>
        <v/>
      </c>
      <c r="R440" s="2" t="n"/>
      <c r="S440" s="10" t="n"/>
      <c r="T440" s="38">
        <f>IF(OR(Q440="",S440=""),"",Q440*S440)</f>
        <v/>
      </c>
      <c r="U440" s="12">
        <f>IF(D440="","",D440-TODAY())</f>
        <v/>
      </c>
      <c r="V440" s="6">
        <f>IF(R440="","",IF(R440="Aceptado","Ganado",IF(R440="Rechazado","Perdido",IF(D440&lt;TODAY(),"Vencido","Pendiente"))))</f>
        <v/>
      </c>
      <c r="W440" s="7" t="n"/>
    </row>
    <row r="441">
      <c r="A441" s="2" t="n"/>
      <c r="B441" s="2" t="n"/>
      <c r="C441" s="35" t="n"/>
      <c r="D441" s="39">
        <f>IF(C441="","",C441+30)</f>
        <v/>
      </c>
      <c r="E441" s="2" t="n"/>
      <c r="F441" s="14">
        <f>IF(E441="","",IFERROR(VLOOKUP(E441,'Clientes'!$A$2:$E$1000,2,FALSE),"Cliente no encontrado"))</f>
        <v/>
      </c>
      <c r="G441" s="15">
        <f>IF(E441="","",IFERROR(VLOOKUP(E441,'Clientes'!$A$2:$E$1000,3,FALSE),""))</f>
        <v/>
      </c>
      <c r="H441" s="14">
        <f>IF(E441="","",IFERROR(VLOOKUP(E441,'Clientes'!$A$2:$E$1000,4,FALSE),""))</f>
        <v/>
      </c>
      <c r="I441" s="2" t="n"/>
      <c r="J441" s="7" t="n"/>
      <c r="K441" s="8" t="n"/>
      <c r="L441" s="37" t="n"/>
      <c r="M441" s="10" t="n"/>
      <c r="N441" s="40">
        <f>IF(OR(K441="",L441=""),"",K441*L441*(1-M441))</f>
        <v/>
      </c>
      <c r="O441" s="10" t="n"/>
      <c r="P441" s="40">
        <f>IF(OR(N441="",O441=""),"",N441*O441)</f>
        <v/>
      </c>
      <c r="Q441" s="40">
        <f>IF(OR(N441="",P441=""),"",N441+P441)</f>
        <v/>
      </c>
      <c r="R441" s="2" t="n"/>
      <c r="S441" s="10" t="n"/>
      <c r="T441" s="40">
        <f>IF(OR(Q441="",S441=""),"",Q441*S441)</f>
        <v/>
      </c>
      <c r="U441" s="17">
        <f>IF(D441="","",D441-TODAY())</f>
        <v/>
      </c>
      <c r="V441" s="15">
        <f>IF(R441="","",IF(R441="Aceptado","Ganado",IF(R441="Rechazado","Perdido",IF(D441&lt;TODAY(),"Vencido","Pendiente"))))</f>
        <v/>
      </c>
      <c r="W441" s="7" t="n"/>
    </row>
    <row r="442">
      <c r="A442" s="2" t="n"/>
      <c r="B442" s="2" t="n"/>
      <c r="C442" s="35" t="n"/>
      <c r="D442" s="36">
        <f>IF(C442="","",C442+30)</f>
        <v/>
      </c>
      <c r="E442" s="2" t="n"/>
      <c r="F442" s="5">
        <f>IF(E442="","",IFERROR(VLOOKUP(E442,'Clientes'!$A$2:$E$1000,2,FALSE),"Cliente no encontrado"))</f>
        <v/>
      </c>
      <c r="G442" s="6">
        <f>IF(E442="","",IFERROR(VLOOKUP(E442,'Clientes'!$A$2:$E$1000,3,FALSE),""))</f>
        <v/>
      </c>
      <c r="H442" s="5">
        <f>IF(E442="","",IFERROR(VLOOKUP(E442,'Clientes'!$A$2:$E$1000,4,FALSE),""))</f>
        <v/>
      </c>
      <c r="I442" s="2" t="n"/>
      <c r="J442" s="7" t="n"/>
      <c r="K442" s="8" t="n"/>
      <c r="L442" s="37" t="n"/>
      <c r="M442" s="10" t="n"/>
      <c r="N442" s="38">
        <f>IF(OR(K442="",L442=""),"",K442*L442*(1-M442))</f>
        <v/>
      </c>
      <c r="O442" s="10" t="n"/>
      <c r="P442" s="38">
        <f>IF(OR(N442="",O442=""),"",N442*O442)</f>
        <v/>
      </c>
      <c r="Q442" s="38">
        <f>IF(OR(N442="",P442=""),"",N442+P442)</f>
        <v/>
      </c>
      <c r="R442" s="2" t="n"/>
      <c r="S442" s="10" t="n"/>
      <c r="T442" s="38">
        <f>IF(OR(Q442="",S442=""),"",Q442*S442)</f>
        <v/>
      </c>
      <c r="U442" s="12">
        <f>IF(D442="","",D442-TODAY())</f>
        <v/>
      </c>
      <c r="V442" s="6">
        <f>IF(R442="","",IF(R442="Aceptado","Ganado",IF(R442="Rechazado","Perdido",IF(D442&lt;TODAY(),"Vencido","Pendiente"))))</f>
        <v/>
      </c>
      <c r="W442" s="7" t="n"/>
    </row>
    <row r="443">
      <c r="A443" s="2" t="n"/>
      <c r="B443" s="2" t="n"/>
      <c r="C443" s="35" t="n"/>
      <c r="D443" s="39">
        <f>IF(C443="","",C443+30)</f>
        <v/>
      </c>
      <c r="E443" s="2" t="n"/>
      <c r="F443" s="14">
        <f>IF(E443="","",IFERROR(VLOOKUP(E443,'Clientes'!$A$2:$E$1000,2,FALSE),"Cliente no encontrado"))</f>
        <v/>
      </c>
      <c r="G443" s="15">
        <f>IF(E443="","",IFERROR(VLOOKUP(E443,'Clientes'!$A$2:$E$1000,3,FALSE),""))</f>
        <v/>
      </c>
      <c r="H443" s="14">
        <f>IF(E443="","",IFERROR(VLOOKUP(E443,'Clientes'!$A$2:$E$1000,4,FALSE),""))</f>
        <v/>
      </c>
      <c r="I443" s="2" t="n"/>
      <c r="J443" s="7" t="n"/>
      <c r="K443" s="8" t="n"/>
      <c r="L443" s="37" t="n"/>
      <c r="M443" s="10" t="n"/>
      <c r="N443" s="40">
        <f>IF(OR(K443="",L443=""),"",K443*L443*(1-M443))</f>
        <v/>
      </c>
      <c r="O443" s="10" t="n"/>
      <c r="P443" s="40">
        <f>IF(OR(N443="",O443=""),"",N443*O443)</f>
        <v/>
      </c>
      <c r="Q443" s="40">
        <f>IF(OR(N443="",P443=""),"",N443+P443)</f>
        <v/>
      </c>
      <c r="R443" s="2" t="n"/>
      <c r="S443" s="10" t="n"/>
      <c r="T443" s="40">
        <f>IF(OR(Q443="",S443=""),"",Q443*S443)</f>
        <v/>
      </c>
      <c r="U443" s="17">
        <f>IF(D443="","",D443-TODAY())</f>
        <v/>
      </c>
      <c r="V443" s="15">
        <f>IF(R443="","",IF(R443="Aceptado","Ganado",IF(R443="Rechazado","Perdido",IF(D443&lt;TODAY(),"Vencido","Pendiente"))))</f>
        <v/>
      </c>
      <c r="W443" s="7" t="n"/>
    </row>
    <row r="444">
      <c r="A444" s="2" t="n"/>
      <c r="B444" s="2" t="n"/>
      <c r="C444" s="35" t="n"/>
      <c r="D444" s="36">
        <f>IF(C444="","",C444+30)</f>
        <v/>
      </c>
      <c r="E444" s="2" t="n"/>
      <c r="F444" s="5">
        <f>IF(E444="","",IFERROR(VLOOKUP(E444,'Clientes'!$A$2:$E$1000,2,FALSE),"Cliente no encontrado"))</f>
        <v/>
      </c>
      <c r="G444" s="6">
        <f>IF(E444="","",IFERROR(VLOOKUP(E444,'Clientes'!$A$2:$E$1000,3,FALSE),""))</f>
        <v/>
      </c>
      <c r="H444" s="5">
        <f>IF(E444="","",IFERROR(VLOOKUP(E444,'Clientes'!$A$2:$E$1000,4,FALSE),""))</f>
        <v/>
      </c>
      <c r="I444" s="2" t="n"/>
      <c r="J444" s="7" t="n"/>
      <c r="K444" s="8" t="n"/>
      <c r="L444" s="37" t="n"/>
      <c r="M444" s="10" t="n"/>
      <c r="N444" s="38">
        <f>IF(OR(K444="",L444=""),"",K444*L444*(1-M444))</f>
        <v/>
      </c>
      <c r="O444" s="10" t="n"/>
      <c r="P444" s="38">
        <f>IF(OR(N444="",O444=""),"",N444*O444)</f>
        <v/>
      </c>
      <c r="Q444" s="38">
        <f>IF(OR(N444="",P444=""),"",N444+P444)</f>
        <v/>
      </c>
      <c r="R444" s="2" t="n"/>
      <c r="S444" s="10" t="n"/>
      <c r="T444" s="38">
        <f>IF(OR(Q444="",S444=""),"",Q444*S444)</f>
        <v/>
      </c>
      <c r="U444" s="12">
        <f>IF(D444="","",D444-TODAY())</f>
        <v/>
      </c>
      <c r="V444" s="6">
        <f>IF(R444="","",IF(R444="Aceptado","Ganado",IF(R444="Rechazado","Perdido",IF(D444&lt;TODAY(),"Vencido","Pendiente"))))</f>
        <v/>
      </c>
      <c r="W444" s="7" t="n"/>
    </row>
    <row r="445">
      <c r="A445" s="2" t="n"/>
      <c r="B445" s="2" t="n"/>
      <c r="C445" s="35" t="n"/>
      <c r="D445" s="39">
        <f>IF(C445="","",C445+30)</f>
        <v/>
      </c>
      <c r="E445" s="2" t="n"/>
      <c r="F445" s="14">
        <f>IF(E445="","",IFERROR(VLOOKUP(E445,'Clientes'!$A$2:$E$1000,2,FALSE),"Cliente no encontrado"))</f>
        <v/>
      </c>
      <c r="G445" s="15">
        <f>IF(E445="","",IFERROR(VLOOKUP(E445,'Clientes'!$A$2:$E$1000,3,FALSE),""))</f>
        <v/>
      </c>
      <c r="H445" s="14">
        <f>IF(E445="","",IFERROR(VLOOKUP(E445,'Clientes'!$A$2:$E$1000,4,FALSE),""))</f>
        <v/>
      </c>
      <c r="I445" s="2" t="n"/>
      <c r="J445" s="7" t="n"/>
      <c r="K445" s="8" t="n"/>
      <c r="L445" s="37" t="n"/>
      <c r="M445" s="10" t="n"/>
      <c r="N445" s="40">
        <f>IF(OR(K445="",L445=""),"",K445*L445*(1-M445))</f>
        <v/>
      </c>
      <c r="O445" s="10" t="n"/>
      <c r="P445" s="40">
        <f>IF(OR(N445="",O445=""),"",N445*O445)</f>
        <v/>
      </c>
      <c r="Q445" s="40">
        <f>IF(OR(N445="",P445=""),"",N445+P445)</f>
        <v/>
      </c>
      <c r="R445" s="2" t="n"/>
      <c r="S445" s="10" t="n"/>
      <c r="T445" s="40">
        <f>IF(OR(Q445="",S445=""),"",Q445*S445)</f>
        <v/>
      </c>
      <c r="U445" s="17">
        <f>IF(D445="","",D445-TODAY())</f>
        <v/>
      </c>
      <c r="V445" s="15">
        <f>IF(R445="","",IF(R445="Aceptado","Ganado",IF(R445="Rechazado","Perdido",IF(D445&lt;TODAY(),"Vencido","Pendiente"))))</f>
        <v/>
      </c>
      <c r="W445" s="7" t="n"/>
    </row>
    <row r="446">
      <c r="A446" s="2" t="n"/>
      <c r="B446" s="2" t="n"/>
      <c r="C446" s="35" t="n"/>
      <c r="D446" s="36">
        <f>IF(C446="","",C446+30)</f>
        <v/>
      </c>
      <c r="E446" s="2" t="n"/>
      <c r="F446" s="5">
        <f>IF(E446="","",IFERROR(VLOOKUP(E446,'Clientes'!$A$2:$E$1000,2,FALSE),"Cliente no encontrado"))</f>
        <v/>
      </c>
      <c r="G446" s="6">
        <f>IF(E446="","",IFERROR(VLOOKUP(E446,'Clientes'!$A$2:$E$1000,3,FALSE),""))</f>
        <v/>
      </c>
      <c r="H446" s="5">
        <f>IF(E446="","",IFERROR(VLOOKUP(E446,'Clientes'!$A$2:$E$1000,4,FALSE),""))</f>
        <v/>
      </c>
      <c r="I446" s="2" t="n"/>
      <c r="J446" s="7" t="n"/>
      <c r="K446" s="8" t="n"/>
      <c r="L446" s="37" t="n"/>
      <c r="M446" s="10" t="n"/>
      <c r="N446" s="38">
        <f>IF(OR(K446="",L446=""),"",K446*L446*(1-M446))</f>
        <v/>
      </c>
      <c r="O446" s="10" t="n"/>
      <c r="P446" s="38">
        <f>IF(OR(N446="",O446=""),"",N446*O446)</f>
        <v/>
      </c>
      <c r="Q446" s="38">
        <f>IF(OR(N446="",P446=""),"",N446+P446)</f>
        <v/>
      </c>
      <c r="R446" s="2" t="n"/>
      <c r="S446" s="10" t="n"/>
      <c r="T446" s="38">
        <f>IF(OR(Q446="",S446=""),"",Q446*S446)</f>
        <v/>
      </c>
      <c r="U446" s="12">
        <f>IF(D446="","",D446-TODAY())</f>
        <v/>
      </c>
      <c r="V446" s="6">
        <f>IF(R446="","",IF(R446="Aceptado","Ganado",IF(R446="Rechazado","Perdido",IF(D446&lt;TODAY(),"Vencido","Pendiente"))))</f>
        <v/>
      </c>
      <c r="W446" s="7" t="n"/>
    </row>
    <row r="447">
      <c r="A447" s="2" t="n"/>
      <c r="B447" s="2" t="n"/>
      <c r="C447" s="35" t="n"/>
      <c r="D447" s="39">
        <f>IF(C447="","",C447+30)</f>
        <v/>
      </c>
      <c r="E447" s="2" t="n"/>
      <c r="F447" s="14">
        <f>IF(E447="","",IFERROR(VLOOKUP(E447,'Clientes'!$A$2:$E$1000,2,FALSE),"Cliente no encontrado"))</f>
        <v/>
      </c>
      <c r="G447" s="15">
        <f>IF(E447="","",IFERROR(VLOOKUP(E447,'Clientes'!$A$2:$E$1000,3,FALSE),""))</f>
        <v/>
      </c>
      <c r="H447" s="14">
        <f>IF(E447="","",IFERROR(VLOOKUP(E447,'Clientes'!$A$2:$E$1000,4,FALSE),""))</f>
        <v/>
      </c>
      <c r="I447" s="2" t="n"/>
      <c r="J447" s="7" t="n"/>
      <c r="K447" s="8" t="n"/>
      <c r="L447" s="37" t="n"/>
      <c r="M447" s="10" t="n"/>
      <c r="N447" s="40">
        <f>IF(OR(K447="",L447=""),"",K447*L447*(1-M447))</f>
        <v/>
      </c>
      <c r="O447" s="10" t="n"/>
      <c r="P447" s="40">
        <f>IF(OR(N447="",O447=""),"",N447*O447)</f>
        <v/>
      </c>
      <c r="Q447" s="40">
        <f>IF(OR(N447="",P447=""),"",N447+P447)</f>
        <v/>
      </c>
      <c r="R447" s="2" t="n"/>
      <c r="S447" s="10" t="n"/>
      <c r="T447" s="40">
        <f>IF(OR(Q447="",S447=""),"",Q447*S447)</f>
        <v/>
      </c>
      <c r="U447" s="17">
        <f>IF(D447="","",D447-TODAY())</f>
        <v/>
      </c>
      <c r="V447" s="15">
        <f>IF(R447="","",IF(R447="Aceptado","Ganado",IF(R447="Rechazado","Perdido",IF(D447&lt;TODAY(),"Vencido","Pendiente"))))</f>
        <v/>
      </c>
      <c r="W447" s="7" t="n"/>
    </row>
    <row r="448">
      <c r="A448" s="2" t="n"/>
      <c r="B448" s="2" t="n"/>
      <c r="C448" s="35" t="n"/>
      <c r="D448" s="36">
        <f>IF(C448="","",C448+30)</f>
        <v/>
      </c>
      <c r="E448" s="2" t="n"/>
      <c r="F448" s="5">
        <f>IF(E448="","",IFERROR(VLOOKUP(E448,'Clientes'!$A$2:$E$1000,2,FALSE),"Cliente no encontrado"))</f>
        <v/>
      </c>
      <c r="G448" s="6">
        <f>IF(E448="","",IFERROR(VLOOKUP(E448,'Clientes'!$A$2:$E$1000,3,FALSE),""))</f>
        <v/>
      </c>
      <c r="H448" s="5">
        <f>IF(E448="","",IFERROR(VLOOKUP(E448,'Clientes'!$A$2:$E$1000,4,FALSE),""))</f>
        <v/>
      </c>
      <c r="I448" s="2" t="n"/>
      <c r="J448" s="7" t="n"/>
      <c r="K448" s="8" t="n"/>
      <c r="L448" s="37" t="n"/>
      <c r="M448" s="10" t="n"/>
      <c r="N448" s="38">
        <f>IF(OR(K448="",L448=""),"",K448*L448*(1-M448))</f>
        <v/>
      </c>
      <c r="O448" s="10" t="n"/>
      <c r="P448" s="38">
        <f>IF(OR(N448="",O448=""),"",N448*O448)</f>
        <v/>
      </c>
      <c r="Q448" s="38">
        <f>IF(OR(N448="",P448=""),"",N448+P448)</f>
        <v/>
      </c>
      <c r="R448" s="2" t="n"/>
      <c r="S448" s="10" t="n"/>
      <c r="T448" s="38">
        <f>IF(OR(Q448="",S448=""),"",Q448*S448)</f>
        <v/>
      </c>
      <c r="U448" s="12">
        <f>IF(D448="","",D448-TODAY())</f>
        <v/>
      </c>
      <c r="V448" s="6">
        <f>IF(R448="","",IF(R448="Aceptado","Ganado",IF(R448="Rechazado","Perdido",IF(D448&lt;TODAY(),"Vencido","Pendiente"))))</f>
        <v/>
      </c>
      <c r="W448" s="7" t="n"/>
    </row>
    <row r="449">
      <c r="A449" s="2" t="n"/>
      <c r="B449" s="2" t="n"/>
      <c r="C449" s="35" t="n"/>
      <c r="D449" s="39">
        <f>IF(C449="","",C449+30)</f>
        <v/>
      </c>
      <c r="E449" s="2" t="n"/>
      <c r="F449" s="14">
        <f>IF(E449="","",IFERROR(VLOOKUP(E449,'Clientes'!$A$2:$E$1000,2,FALSE),"Cliente no encontrado"))</f>
        <v/>
      </c>
      <c r="G449" s="15">
        <f>IF(E449="","",IFERROR(VLOOKUP(E449,'Clientes'!$A$2:$E$1000,3,FALSE),""))</f>
        <v/>
      </c>
      <c r="H449" s="14">
        <f>IF(E449="","",IFERROR(VLOOKUP(E449,'Clientes'!$A$2:$E$1000,4,FALSE),""))</f>
        <v/>
      </c>
      <c r="I449" s="2" t="n"/>
      <c r="J449" s="7" t="n"/>
      <c r="K449" s="8" t="n"/>
      <c r="L449" s="37" t="n"/>
      <c r="M449" s="10" t="n"/>
      <c r="N449" s="40">
        <f>IF(OR(K449="",L449=""),"",K449*L449*(1-M449))</f>
        <v/>
      </c>
      <c r="O449" s="10" t="n"/>
      <c r="P449" s="40">
        <f>IF(OR(N449="",O449=""),"",N449*O449)</f>
        <v/>
      </c>
      <c r="Q449" s="40">
        <f>IF(OR(N449="",P449=""),"",N449+P449)</f>
        <v/>
      </c>
      <c r="R449" s="2" t="n"/>
      <c r="S449" s="10" t="n"/>
      <c r="T449" s="40">
        <f>IF(OR(Q449="",S449=""),"",Q449*S449)</f>
        <v/>
      </c>
      <c r="U449" s="17">
        <f>IF(D449="","",D449-TODAY())</f>
        <v/>
      </c>
      <c r="V449" s="15">
        <f>IF(R449="","",IF(R449="Aceptado","Ganado",IF(R449="Rechazado","Perdido",IF(D449&lt;TODAY(),"Vencido","Pendiente"))))</f>
        <v/>
      </c>
      <c r="W449" s="7" t="n"/>
    </row>
    <row r="450">
      <c r="A450" s="2" t="n"/>
      <c r="B450" s="2" t="n"/>
      <c r="C450" s="35" t="n"/>
      <c r="D450" s="36">
        <f>IF(C450="","",C450+30)</f>
        <v/>
      </c>
      <c r="E450" s="2" t="n"/>
      <c r="F450" s="5">
        <f>IF(E450="","",IFERROR(VLOOKUP(E450,'Clientes'!$A$2:$E$1000,2,FALSE),"Cliente no encontrado"))</f>
        <v/>
      </c>
      <c r="G450" s="6">
        <f>IF(E450="","",IFERROR(VLOOKUP(E450,'Clientes'!$A$2:$E$1000,3,FALSE),""))</f>
        <v/>
      </c>
      <c r="H450" s="5">
        <f>IF(E450="","",IFERROR(VLOOKUP(E450,'Clientes'!$A$2:$E$1000,4,FALSE),""))</f>
        <v/>
      </c>
      <c r="I450" s="2" t="n"/>
      <c r="J450" s="7" t="n"/>
      <c r="K450" s="8" t="n"/>
      <c r="L450" s="37" t="n"/>
      <c r="M450" s="10" t="n"/>
      <c r="N450" s="38">
        <f>IF(OR(K450="",L450=""),"",K450*L450*(1-M450))</f>
        <v/>
      </c>
      <c r="O450" s="10" t="n"/>
      <c r="P450" s="38">
        <f>IF(OR(N450="",O450=""),"",N450*O450)</f>
        <v/>
      </c>
      <c r="Q450" s="38">
        <f>IF(OR(N450="",P450=""),"",N450+P450)</f>
        <v/>
      </c>
      <c r="R450" s="2" t="n"/>
      <c r="S450" s="10" t="n"/>
      <c r="T450" s="38">
        <f>IF(OR(Q450="",S450=""),"",Q450*S450)</f>
        <v/>
      </c>
      <c r="U450" s="12">
        <f>IF(D450="","",D450-TODAY())</f>
        <v/>
      </c>
      <c r="V450" s="6">
        <f>IF(R450="","",IF(R450="Aceptado","Ganado",IF(R450="Rechazado","Perdido",IF(D450&lt;TODAY(),"Vencido","Pendiente"))))</f>
        <v/>
      </c>
      <c r="W450" s="7" t="n"/>
    </row>
    <row r="451">
      <c r="A451" s="2" t="n"/>
      <c r="B451" s="2" t="n"/>
      <c r="C451" s="35" t="n"/>
      <c r="D451" s="39">
        <f>IF(C451="","",C451+30)</f>
        <v/>
      </c>
      <c r="E451" s="2" t="n"/>
      <c r="F451" s="14">
        <f>IF(E451="","",IFERROR(VLOOKUP(E451,'Clientes'!$A$2:$E$1000,2,FALSE),"Cliente no encontrado"))</f>
        <v/>
      </c>
      <c r="G451" s="15">
        <f>IF(E451="","",IFERROR(VLOOKUP(E451,'Clientes'!$A$2:$E$1000,3,FALSE),""))</f>
        <v/>
      </c>
      <c r="H451" s="14">
        <f>IF(E451="","",IFERROR(VLOOKUP(E451,'Clientes'!$A$2:$E$1000,4,FALSE),""))</f>
        <v/>
      </c>
      <c r="I451" s="2" t="n"/>
      <c r="J451" s="7" t="n"/>
      <c r="K451" s="8" t="n"/>
      <c r="L451" s="37" t="n"/>
      <c r="M451" s="10" t="n"/>
      <c r="N451" s="40">
        <f>IF(OR(K451="",L451=""),"",K451*L451*(1-M451))</f>
        <v/>
      </c>
      <c r="O451" s="10" t="n"/>
      <c r="P451" s="40">
        <f>IF(OR(N451="",O451=""),"",N451*O451)</f>
        <v/>
      </c>
      <c r="Q451" s="40">
        <f>IF(OR(N451="",P451=""),"",N451+P451)</f>
        <v/>
      </c>
      <c r="R451" s="2" t="n"/>
      <c r="S451" s="10" t="n"/>
      <c r="T451" s="40">
        <f>IF(OR(Q451="",S451=""),"",Q451*S451)</f>
        <v/>
      </c>
      <c r="U451" s="17">
        <f>IF(D451="","",D451-TODAY())</f>
        <v/>
      </c>
      <c r="V451" s="15">
        <f>IF(R451="","",IF(R451="Aceptado","Ganado",IF(R451="Rechazado","Perdido",IF(D451&lt;TODAY(),"Vencido","Pendiente"))))</f>
        <v/>
      </c>
      <c r="W451" s="7" t="n"/>
    </row>
    <row r="452">
      <c r="A452" s="2" t="n"/>
      <c r="B452" s="2" t="n"/>
      <c r="C452" s="35" t="n"/>
      <c r="D452" s="36">
        <f>IF(C452="","",C452+30)</f>
        <v/>
      </c>
      <c r="E452" s="2" t="n"/>
      <c r="F452" s="5">
        <f>IF(E452="","",IFERROR(VLOOKUP(E452,'Clientes'!$A$2:$E$1000,2,FALSE),"Cliente no encontrado"))</f>
        <v/>
      </c>
      <c r="G452" s="6">
        <f>IF(E452="","",IFERROR(VLOOKUP(E452,'Clientes'!$A$2:$E$1000,3,FALSE),""))</f>
        <v/>
      </c>
      <c r="H452" s="5">
        <f>IF(E452="","",IFERROR(VLOOKUP(E452,'Clientes'!$A$2:$E$1000,4,FALSE),""))</f>
        <v/>
      </c>
      <c r="I452" s="2" t="n"/>
      <c r="J452" s="7" t="n"/>
      <c r="K452" s="8" t="n"/>
      <c r="L452" s="37" t="n"/>
      <c r="M452" s="10" t="n"/>
      <c r="N452" s="38">
        <f>IF(OR(K452="",L452=""),"",K452*L452*(1-M452))</f>
        <v/>
      </c>
      <c r="O452" s="10" t="n"/>
      <c r="P452" s="38">
        <f>IF(OR(N452="",O452=""),"",N452*O452)</f>
        <v/>
      </c>
      <c r="Q452" s="38">
        <f>IF(OR(N452="",P452=""),"",N452+P452)</f>
        <v/>
      </c>
      <c r="R452" s="2" t="n"/>
      <c r="S452" s="10" t="n"/>
      <c r="T452" s="38">
        <f>IF(OR(Q452="",S452=""),"",Q452*S452)</f>
        <v/>
      </c>
      <c r="U452" s="12">
        <f>IF(D452="","",D452-TODAY())</f>
        <v/>
      </c>
      <c r="V452" s="6">
        <f>IF(R452="","",IF(R452="Aceptado","Ganado",IF(R452="Rechazado","Perdido",IF(D452&lt;TODAY(),"Vencido","Pendiente"))))</f>
        <v/>
      </c>
      <c r="W452" s="7" t="n"/>
    </row>
    <row r="453">
      <c r="A453" s="2" t="n"/>
      <c r="B453" s="2" t="n"/>
      <c r="C453" s="35" t="n"/>
      <c r="D453" s="39">
        <f>IF(C453="","",C453+30)</f>
        <v/>
      </c>
      <c r="E453" s="2" t="n"/>
      <c r="F453" s="14">
        <f>IF(E453="","",IFERROR(VLOOKUP(E453,'Clientes'!$A$2:$E$1000,2,FALSE),"Cliente no encontrado"))</f>
        <v/>
      </c>
      <c r="G453" s="15">
        <f>IF(E453="","",IFERROR(VLOOKUP(E453,'Clientes'!$A$2:$E$1000,3,FALSE),""))</f>
        <v/>
      </c>
      <c r="H453" s="14">
        <f>IF(E453="","",IFERROR(VLOOKUP(E453,'Clientes'!$A$2:$E$1000,4,FALSE),""))</f>
        <v/>
      </c>
      <c r="I453" s="2" t="n"/>
      <c r="J453" s="7" t="n"/>
      <c r="K453" s="8" t="n"/>
      <c r="L453" s="37" t="n"/>
      <c r="M453" s="10" t="n"/>
      <c r="N453" s="40">
        <f>IF(OR(K453="",L453=""),"",K453*L453*(1-M453))</f>
        <v/>
      </c>
      <c r="O453" s="10" t="n"/>
      <c r="P453" s="40">
        <f>IF(OR(N453="",O453=""),"",N453*O453)</f>
        <v/>
      </c>
      <c r="Q453" s="40">
        <f>IF(OR(N453="",P453=""),"",N453+P453)</f>
        <v/>
      </c>
      <c r="R453" s="2" t="n"/>
      <c r="S453" s="10" t="n"/>
      <c r="T453" s="40">
        <f>IF(OR(Q453="",S453=""),"",Q453*S453)</f>
        <v/>
      </c>
      <c r="U453" s="17">
        <f>IF(D453="","",D453-TODAY())</f>
        <v/>
      </c>
      <c r="V453" s="15">
        <f>IF(R453="","",IF(R453="Aceptado","Ganado",IF(R453="Rechazado","Perdido",IF(D453&lt;TODAY(),"Vencido","Pendiente"))))</f>
        <v/>
      </c>
      <c r="W453" s="7" t="n"/>
    </row>
    <row r="454">
      <c r="A454" s="2" t="n"/>
      <c r="B454" s="2" t="n"/>
      <c r="C454" s="35" t="n"/>
      <c r="D454" s="36">
        <f>IF(C454="","",C454+30)</f>
        <v/>
      </c>
      <c r="E454" s="2" t="n"/>
      <c r="F454" s="5">
        <f>IF(E454="","",IFERROR(VLOOKUP(E454,'Clientes'!$A$2:$E$1000,2,FALSE),"Cliente no encontrado"))</f>
        <v/>
      </c>
      <c r="G454" s="6">
        <f>IF(E454="","",IFERROR(VLOOKUP(E454,'Clientes'!$A$2:$E$1000,3,FALSE),""))</f>
        <v/>
      </c>
      <c r="H454" s="5">
        <f>IF(E454="","",IFERROR(VLOOKUP(E454,'Clientes'!$A$2:$E$1000,4,FALSE),""))</f>
        <v/>
      </c>
      <c r="I454" s="2" t="n"/>
      <c r="J454" s="7" t="n"/>
      <c r="K454" s="8" t="n"/>
      <c r="L454" s="37" t="n"/>
      <c r="M454" s="10" t="n"/>
      <c r="N454" s="38">
        <f>IF(OR(K454="",L454=""),"",K454*L454*(1-M454))</f>
        <v/>
      </c>
      <c r="O454" s="10" t="n"/>
      <c r="P454" s="38">
        <f>IF(OR(N454="",O454=""),"",N454*O454)</f>
        <v/>
      </c>
      <c r="Q454" s="38">
        <f>IF(OR(N454="",P454=""),"",N454+P454)</f>
        <v/>
      </c>
      <c r="R454" s="2" t="n"/>
      <c r="S454" s="10" t="n"/>
      <c r="T454" s="38">
        <f>IF(OR(Q454="",S454=""),"",Q454*S454)</f>
        <v/>
      </c>
      <c r="U454" s="12">
        <f>IF(D454="","",D454-TODAY())</f>
        <v/>
      </c>
      <c r="V454" s="6">
        <f>IF(R454="","",IF(R454="Aceptado","Ganado",IF(R454="Rechazado","Perdido",IF(D454&lt;TODAY(),"Vencido","Pendiente"))))</f>
        <v/>
      </c>
      <c r="W454" s="7" t="n"/>
    </row>
    <row r="455">
      <c r="A455" s="2" t="n"/>
      <c r="B455" s="2" t="n"/>
      <c r="C455" s="35" t="n"/>
      <c r="D455" s="39">
        <f>IF(C455="","",C455+30)</f>
        <v/>
      </c>
      <c r="E455" s="2" t="n"/>
      <c r="F455" s="14">
        <f>IF(E455="","",IFERROR(VLOOKUP(E455,'Clientes'!$A$2:$E$1000,2,FALSE),"Cliente no encontrado"))</f>
        <v/>
      </c>
      <c r="G455" s="15">
        <f>IF(E455="","",IFERROR(VLOOKUP(E455,'Clientes'!$A$2:$E$1000,3,FALSE),""))</f>
        <v/>
      </c>
      <c r="H455" s="14">
        <f>IF(E455="","",IFERROR(VLOOKUP(E455,'Clientes'!$A$2:$E$1000,4,FALSE),""))</f>
        <v/>
      </c>
      <c r="I455" s="2" t="n"/>
      <c r="J455" s="7" t="n"/>
      <c r="K455" s="8" t="n"/>
      <c r="L455" s="37" t="n"/>
      <c r="M455" s="10" t="n"/>
      <c r="N455" s="40">
        <f>IF(OR(K455="",L455=""),"",K455*L455*(1-M455))</f>
        <v/>
      </c>
      <c r="O455" s="10" t="n"/>
      <c r="P455" s="40">
        <f>IF(OR(N455="",O455=""),"",N455*O455)</f>
        <v/>
      </c>
      <c r="Q455" s="40">
        <f>IF(OR(N455="",P455=""),"",N455+P455)</f>
        <v/>
      </c>
      <c r="R455" s="2" t="n"/>
      <c r="S455" s="10" t="n"/>
      <c r="T455" s="40">
        <f>IF(OR(Q455="",S455=""),"",Q455*S455)</f>
        <v/>
      </c>
      <c r="U455" s="17">
        <f>IF(D455="","",D455-TODAY())</f>
        <v/>
      </c>
      <c r="V455" s="15">
        <f>IF(R455="","",IF(R455="Aceptado","Ganado",IF(R455="Rechazado","Perdido",IF(D455&lt;TODAY(),"Vencido","Pendiente"))))</f>
        <v/>
      </c>
      <c r="W455" s="7" t="n"/>
    </row>
    <row r="456">
      <c r="A456" s="2" t="n"/>
      <c r="B456" s="2" t="n"/>
      <c r="C456" s="35" t="n"/>
      <c r="D456" s="36">
        <f>IF(C456="","",C456+30)</f>
        <v/>
      </c>
      <c r="E456" s="2" t="n"/>
      <c r="F456" s="5">
        <f>IF(E456="","",IFERROR(VLOOKUP(E456,'Clientes'!$A$2:$E$1000,2,FALSE),"Cliente no encontrado"))</f>
        <v/>
      </c>
      <c r="G456" s="6">
        <f>IF(E456="","",IFERROR(VLOOKUP(E456,'Clientes'!$A$2:$E$1000,3,FALSE),""))</f>
        <v/>
      </c>
      <c r="H456" s="5">
        <f>IF(E456="","",IFERROR(VLOOKUP(E456,'Clientes'!$A$2:$E$1000,4,FALSE),""))</f>
        <v/>
      </c>
      <c r="I456" s="2" t="n"/>
      <c r="J456" s="7" t="n"/>
      <c r="K456" s="8" t="n"/>
      <c r="L456" s="37" t="n"/>
      <c r="M456" s="10" t="n"/>
      <c r="N456" s="38">
        <f>IF(OR(K456="",L456=""),"",K456*L456*(1-M456))</f>
        <v/>
      </c>
      <c r="O456" s="10" t="n"/>
      <c r="P456" s="38">
        <f>IF(OR(N456="",O456=""),"",N456*O456)</f>
        <v/>
      </c>
      <c r="Q456" s="38">
        <f>IF(OR(N456="",P456=""),"",N456+P456)</f>
        <v/>
      </c>
      <c r="R456" s="2" t="n"/>
      <c r="S456" s="10" t="n"/>
      <c r="T456" s="38">
        <f>IF(OR(Q456="",S456=""),"",Q456*S456)</f>
        <v/>
      </c>
      <c r="U456" s="12">
        <f>IF(D456="","",D456-TODAY())</f>
        <v/>
      </c>
      <c r="V456" s="6">
        <f>IF(R456="","",IF(R456="Aceptado","Ganado",IF(R456="Rechazado","Perdido",IF(D456&lt;TODAY(),"Vencido","Pendiente"))))</f>
        <v/>
      </c>
      <c r="W456" s="7" t="n"/>
    </row>
    <row r="457">
      <c r="A457" s="2" t="n"/>
      <c r="B457" s="2" t="n"/>
      <c r="C457" s="35" t="n"/>
      <c r="D457" s="39">
        <f>IF(C457="","",C457+30)</f>
        <v/>
      </c>
      <c r="E457" s="2" t="n"/>
      <c r="F457" s="14">
        <f>IF(E457="","",IFERROR(VLOOKUP(E457,'Clientes'!$A$2:$E$1000,2,FALSE),"Cliente no encontrado"))</f>
        <v/>
      </c>
      <c r="G457" s="15">
        <f>IF(E457="","",IFERROR(VLOOKUP(E457,'Clientes'!$A$2:$E$1000,3,FALSE),""))</f>
        <v/>
      </c>
      <c r="H457" s="14">
        <f>IF(E457="","",IFERROR(VLOOKUP(E457,'Clientes'!$A$2:$E$1000,4,FALSE),""))</f>
        <v/>
      </c>
      <c r="I457" s="2" t="n"/>
      <c r="J457" s="7" t="n"/>
      <c r="K457" s="8" t="n"/>
      <c r="L457" s="37" t="n"/>
      <c r="M457" s="10" t="n"/>
      <c r="N457" s="40">
        <f>IF(OR(K457="",L457=""),"",K457*L457*(1-M457))</f>
        <v/>
      </c>
      <c r="O457" s="10" t="n"/>
      <c r="P457" s="40">
        <f>IF(OR(N457="",O457=""),"",N457*O457)</f>
        <v/>
      </c>
      <c r="Q457" s="40">
        <f>IF(OR(N457="",P457=""),"",N457+P457)</f>
        <v/>
      </c>
      <c r="R457" s="2" t="n"/>
      <c r="S457" s="10" t="n"/>
      <c r="T457" s="40">
        <f>IF(OR(Q457="",S457=""),"",Q457*S457)</f>
        <v/>
      </c>
      <c r="U457" s="17">
        <f>IF(D457="","",D457-TODAY())</f>
        <v/>
      </c>
      <c r="V457" s="15">
        <f>IF(R457="","",IF(R457="Aceptado","Ganado",IF(R457="Rechazado","Perdido",IF(D457&lt;TODAY(),"Vencido","Pendiente"))))</f>
        <v/>
      </c>
      <c r="W457" s="7" t="n"/>
    </row>
    <row r="458">
      <c r="A458" s="2" t="n"/>
      <c r="B458" s="2" t="n"/>
      <c r="C458" s="35" t="n"/>
      <c r="D458" s="36">
        <f>IF(C458="","",C458+30)</f>
        <v/>
      </c>
      <c r="E458" s="2" t="n"/>
      <c r="F458" s="5">
        <f>IF(E458="","",IFERROR(VLOOKUP(E458,'Clientes'!$A$2:$E$1000,2,FALSE),"Cliente no encontrado"))</f>
        <v/>
      </c>
      <c r="G458" s="6">
        <f>IF(E458="","",IFERROR(VLOOKUP(E458,'Clientes'!$A$2:$E$1000,3,FALSE),""))</f>
        <v/>
      </c>
      <c r="H458" s="5">
        <f>IF(E458="","",IFERROR(VLOOKUP(E458,'Clientes'!$A$2:$E$1000,4,FALSE),""))</f>
        <v/>
      </c>
      <c r="I458" s="2" t="n"/>
      <c r="J458" s="7" t="n"/>
      <c r="K458" s="8" t="n"/>
      <c r="L458" s="37" t="n"/>
      <c r="M458" s="10" t="n"/>
      <c r="N458" s="38">
        <f>IF(OR(K458="",L458=""),"",K458*L458*(1-M458))</f>
        <v/>
      </c>
      <c r="O458" s="10" t="n"/>
      <c r="P458" s="38">
        <f>IF(OR(N458="",O458=""),"",N458*O458)</f>
        <v/>
      </c>
      <c r="Q458" s="38">
        <f>IF(OR(N458="",P458=""),"",N458+P458)</f>
        <v/>
      </c>
      <c r="R458" s="2" t="n"/>
      <c r="S458" s="10" t="n"/>
      <c r="T458" s="38">
        <f>IF(OR(Q458="",S458=""),"",Q458*S458)</f>
        <v/>
      </c>
      <c r="U458" s="12">
        <f>IF(D458="","",D458-TODAY())</f>
        <v/>
      </c>
      <c r="V458" s="6">
        <f>IF(R458="","",IF(R458="Aceptado","Ganado",IF(R458="Rechazado","Perdido",IF(D458&lt;TODAY(),"Vencido","Pendiente"))))</f>
        <v/>
      </c>
      <c r="W458" s="7" t="n"/>
    </row>
    <row r="459">
      <c r="A459" s="2" t="n"/>
      <c r="B459" s="2" t="n"/>
      <c r="C459" s="35" t="n"/>
      <c r="D459" s="39">
        <f>IF(C459="","",C459+30)</f>
        <v/>
      </c>
      <c r="E459" s="2" t="n"/>
      <c r="F459" s="14">
        <f>IF(E459="","",IFERROR(VLOOKUP(E459,'Clientes'!$A$2:$E$1000,2,FALSE),"Cliente no encontrado"))</f>
        <v/>
      </c>
      <c r="G459" s="15">
        <f>IF(E459="","",IFERROR(VLOOKUP(E459,'Clientes'!$A$2:$E$1000,3,FALSE),""))</f>
        <v/>
      </c>
      <c r="H459" s="14">
        <f>IF(E459="","",IFERROR(VLOOKUP(E459,'Clientes'!$A$2:$E$1000,4,FALSE),""))</f>
        <v/>
      </c>
      <c r="I459" s="2" t="n"/>
      <c r="J459" s="7" t="n"/>
      <c r="K459" s="8" t="n"/>
      <c r="L459" s="37" t="n"/>
      <c r="M459" s="10" t="n"/>
      <c r="N459" s="40">
        <f>IF(OR(K459="",L459=""),"",K459*L459*(1-M459))</f>
        <v/>
      </c>
      <c r="O459" s="10" t="n"/>
      <c r="P459" s="40">
        <f>IF(OR(N459="",O459=""),"",N459*O459)</f>
        <v/>
      </c>
      <c r="Q459" s="40">
        <f>IF(OR(N459="",P459=""),"",N459+P459)</f>
        <v/>
      </c>
      <c r="R459" s="2" t="n"/>
      <c r="S459" s="10" t="n"/>
      <c r="T459" s="40">
        <f>IF(OR(Q459="",S459=""),"",Q459*S459)</f>
        <v/>
      </c>
      <c r="U459" s="17">
        <f>IF(D459="","",D459-TODAY())</f>
        <v/>
      </c>
      <c r="V459" s="15">
        <f>IF(R459="","",IF(R459="Aceptado","Ganado",IF(R459="Rechazado","Perdido",IF(D459&lt;TODAY(),"Vencido","Pendiente"))))</f>
        <v/>
      </c>
      <c r="W459" s="7" t="n"/>
    </row>
    <row r="460">
      <c r="A460" s="2" t="n"/>
      <c r="B460" s="2" t="n"/>
      <c r="C460" s="35" t="n"/>
      <c r="D460" s="36">
        <f>IF(C460="","",C460+30)</f>
        <v/>
      </c>
      <c r="E460" s="2" t="n"/>
      <c r="F460" s="5">
        <f>IF(E460="","",IFERROR(VLOOKUP(E460,'Clientes'!$A$2:$E$1000,2,FALSE),"Cliente no encontrado"))</f>
        <v/>
      </c>
      <c r="G460" s="6">
        <f>IF(E460="","",IFERROR(VLOOKUP(E460,'Clientes'!$A$2:$E$1000,3,FALSE),""))</f>
        <v/>
      </c>
      <c r="H460" s="5">
        <f>IF(E460="","",IFERROR(VLOOKUP(E460,'Clientes'!$A$2:$E$1000,4,FALSE),""))</f>
        <v/>
      </c>
      <c r="I460" s="2" t="n"/>
      <c r="J460" s="7" t="n"/>
      <c r="K460" s="8" t="n"/>
      <c r="L460" s="37" t="n"/>
      <c r="M460" s="10" t="n"/>
      <c r="N460" s="38">
        <f>IF(OR(K460="",L460=""),"",K460*L460*(1-M460))</f>
        <v/>
      </c>
      <c r="O460" s="10" t="n"/>
      <c r="P460" s="38">
        <f>IF(OR(N460="",O460=""),"",N460*O460)</f>
        <v/>
      </c>
      <c r="Q460" s="38">
        <f>IF(OR(N460="",P460=""),"",N460+P460)</f>
        <v/>
      </c>
      <c r="R460" s="2" t="n"/>
      <c r="S460" s="10" t="n"/>
      <c r="T460" s="38">
        <f>IF(OR(Q460="",S460=""),"",Q460*S460)</f>
        <v/>
      </c>
      <c r="U460" s="12">
        <f>IF(D460="","",D460-TODAY())</f>
        <v/>
      </c>
      <c r="V460" s="6">
        <f>IF(R460="","",IF(R460="Aceptado","Ganado",IF(R460="Rechazado","Perdido",IF(D460&lt;TODAY(),"Vencido","Pendiente"))))</f>
        <v/>
      </c>
      <c r="W460" s="7" t="n"/>
    </row>
    <row r="461">
      <c r="A461" s="2" t="n"/>
      <c r="B461" s="2" t="n"/>
      <c r="C461" s="35" t="n"/>
      <c r="D461" s="39">
        <f>IF(C461="","",C461+30)</f>
        <v/>
      </c>
      <c r="E461" s="2" t="n"/>
      <c r="F461" s="14">
        <f>IF(E461="","",IFERROR(VLOOKUP(E461,'Clientes'!$A$2:$E$1000,2,FALSE),"Cliente no encontrado"))</f>
        <v/>
      </c>
      <c r="G461" s="15">
        <f>IF(E461="","",IFERROR(VLOOKUP(E461,'Clientes'!$A$2:$E$1000,3,FALSE),""))</f>
        <v/>
      </c>
      <c r="H461" s="14">
        <f>IF(E461="","",IFERROR(VLOOKUP(E461,'Clientes'!$A$2:$E$1000,4,FALSE),""))</f>
        <v/>
      </c>
      <c r="I461" s="2" t="n"/>
      <c r="J461" s="7" t="n"/>
      <c r="K461" s="8" t="n"/>
      <c r="L461" s="37" t="n"/>
      <c r="M461" s="10" t="n"/>
      <c r="N461" s="40">
        <f>IF(OR(K461="",L461=""),"",K461*L461*(1-M461))</f>
        <v/>
      </c>
      <c r="O461" s="10" t="n"/>
      <c r="P461" s="40">
        <f>IF(OR(N461="",O461=""),"",N461*O461)</f>
        <v/>
      </c>
      <c r="Q461" s="40">
        <f>IF(OR(N461="",P461=""),"",N461+P461)</f>
        <v/>
      </c>
      <c r="R461" s="2" t="n"/>
      <c r="S461" s="10" t="n"/>
      <c r="T461" s="40">
        <f>IF(OR(Q461="",S461=""),"",Q461*S461)</f>
        <v/>
      </c>
      <c r="U461" s="17">
        <f>IF(D461="","",D461-TODAY())</f>
        <v/>
      </c>
      <c r="V461" s="15">
        <f>IF(R461="","",IF(R461="Aceptado","Ganado",IF(R461="Rechazado","Perdido",IF(D461&lt;TODAY(),"Vencido","Pendiente"))))</f>
        <v/>
      </c>
      <c r="W461" s="7" t="n"/>
    </row>
    <row r="462">
      <c r="A462" s="2" t="n"/>
      <c r="B462" s="2" t="n"/>
      <c r="C462" s="35" t="n"/>
      <c r="D462" s="36">
        <f>IF(C462="","",C462+30)</f>
        <v/>
      </c>
      <c r="E462" s="2" t="n"/>
      <c r="F462" s="5">
        <f>IF(E462="","",IFERROR(VLOOKUP(E462,'Clientes'!$A$2:$E$1000,2,FALSE),"Cliente no encontrado"))</f>
        <v/>
      </c>
      <c r="G462" s="6">
        <f>IF(E462="","",IFERROR(VLOOKUP(E462,'Clientes'!$A$2:$E$1000,3,FALSE),""))</f>
        <v/>
      </c>
      <c r="H462" s="5">
        <f>IF(E462="","",IFERROR(VLOOKUP(E462,'Clientes'!$A$2:$E$1000,4,FALSE),""))</f>
        <v/>
      </c>
      <c r="I462" s="2" t="n"/>
      <c r="J462" s="7" t="n"/>
      <c r="K462" s="8" t="n"/>
      <c r="L462" s="37" t="n"/>
      <c r="M462" s="10" t="n"/>
      <c r="N462" s="38">
        <f>IF(OR(K462="",L462=""),"",K462*L462*(1-M462))</f>
        <v/>
      </c>
      <c r="O462" s="10" t="n"/>
      <c r="P462" s="38">
        <f>IF(OR(N462="",O462=""),"",N462*O462)</f>
        <v/>
      </c>
      <c r="Q462" s="38">
        <f>IF(OR(N462="",P462=""),"",N462+P462)</f>
        <v/>
      </c>
      <c r="R462" s="2" t="n"/>
      <c r="S462" s="10" t="n"/>
      <c r="T462" s="38">
        <f>IF(OR(Q462="",S462=""),"",Q462*S462)</f>
        <v/>
      </c>
      <c r="U462" s="12">
        <f>IF(D462="","",D462-TODAY())</f>
        <v/>
      </c>
      <c r="V462" s="6">
        <f>IF(R462="","",IF(R462="Aceptado","Ganado",IF(R462="Rechazado","Perdido",IF(D462&lt;TODAY(),"Vencido","Pendiente"))))</f>
        <v/>
      </c>
      <c r="W462" s="7" t="n"/>
    </row>
    <row r="463">
      <c r="A463" s="2" t="n"/>
      <c r="B463" s="2" t="n"/>
      <c r="C463" s="35" t="n"/>
      <c r="D463" s="39">
        <f>IF(C463="","",C463+30)</f>
        <v/>
      </c>
      <c r="E463" s="2" t="n"/>
      <c r="F463" s="14">
        <f>IF(E463="","",IFERROR(VLOOKUP(E463,'Clientes'!$A$2:$E$1000,2,FALSE),"Cliente no encontrado"))</f>
        <v/>
      </c>
      <c r="G463" s="15">
        <f>IF(E463="","",IFERROR(VLOOKUP(E463,'Clientes'!$A$2:$E$1000,3,FALSE),""))</f>
        <v/>
      </c>
      <c r="H463" s="14">
        <f>IF(E463="","",IFERROR(VLOOKUP(E463,'Clientes'!$A$2:$E$1000,4,FALSE),""))</f>
        <v/>
      </c>
      <c r="I463" s="2" t="n"/>
      <c r="J463" s="7" t="n"/>
      <c r="K463" s="8" t="n"/>
      <c r="L463" s="37" t="n"/>
      <c r="M463" s="10" t="n"/>
      <c r="N463" s="40">
        <f>IF(OR(K463="",L463=""),"",K463*L463*(1-M463))</f>
        <v/>
      </c>
      <c r="O463" s="10" t="n"/>
      <c r="P463" s="40">
        <f>IF(OR(N463="",O463=""),"",N463*O463)</f>
        <v/>
      </c>
      <c r="Q463" s="40">
        <f>IF(OR(N463="",P463=""),"",N463+P463)</f>
        <v/>
      </c>
      <c r="R463" s="2" t="n"/>
      <c r="S463" s="10" t="n"/>
      <c r="T463" s="40">
        <f>IF(OR(Q463="",S463=""),"",Q463*S463)</f>
        <v/>
      </c>
      <c r="U463" s="17">
        <f>IF(D463="","",D463-TODAY())</f>
        <v/>
      </c>
      <c r="V463" s="15">
        <f>IF(R463="","",IF(R463="Aceptado","Ganado",IF(R463="Rechazado","Perdido",IF(D463&lt;TODAY(),"Vencido","Pendiente"))))</f>
        <v/>
      </c>
      <c r="W463" s="7" t="n"/>
    </row>
    <row r="464">
      <c r="A464" s="2" t="n"/>
      <c r="B464" s="2" t="n"/>
      <c r="C464" s="35" t="n"/>
      <c r="D464" s="36">
        <f>IF(C464="","",C464+30)</f>
        <v/>
      </c>
      <c r="E464" s="2" t="n"/>
      <c r="F464" s="5">
        <f>IF(E464="","",IFERROR(VLOOKUP(E464,'Clientes'!$A$2:$E$1000,2,FALSE),"Cliente no encontrado"))</f>
        <v/>
      </c>
      <c r="G464" s="6">
        <f>IF(E464="","",IFERROR(VLOOKUP(E464,'Clientes'!$A$2:$E$1000,3,FALSE),""))</f>
        <v/>
      </c>
      <c r="H464" s="5">
        <f>IF(E464="","",IFERROR(VLOOKUP(E464,'Clientes'!$A$2:$E$1000,4,FALSE),""))</f>
        <v/>
      </c>
      <c r="I464" s="2" t="n"/>
      <c r="J464" s="7" t="n"/>
      <c r="K464" s="8" t="n"/>
      <c r="L464" s="37" t="n"/>
      <c r="M464" s="10" t="n"/>
      <c r="N464" s="38">
        <f>IF(OR(K464="",L464=""),"",K464*L464*(1-M464))</f>
        <v/>
      </c>
      <c r="O464" s="10" t="n"/>
      <c r="P464" s="38">
        <f>IF(OR(N464="",O464=""),"",N464*O464)</f>
        <v/>
      </c>
      <c r="Q464" s="38">
        <f>IF(OR(N464="",P464=""),"",N464+P464)</f>
        <v/>
      </c>
      <c r="R464" s="2" t="n"/>
      <c r="S464" s="10" t="n"/>
      <c r="T464" s="38">
        <f>IF(OR(Q464="",S464=""),"",Q464*S464)</f>
        <v/>
      </c>
      <c r="U464" s="12">
        <f>IF(D464="","",D464-TODAY())</f>
        <v/>
      </c>
      <c r="V464" s="6">
        <f>IF(R464="","",IF(R464="Aceptado","Ganado",IF(R464="Rechazado","Perdido",IF(D464&lt;TODAY(),"Vencido","Pendiente"))))</f>
        <v/>
      </c>
      <c r="W464" s="7" t="n"/>
    </row>
    <row r="465">
      <c r="A465" s="2" t="n"/>
      <c r="B465" s="2" t="n"/>
      <c r="C465" s="35" t="n"/>
      <c r="D465" s="39">
        <f>IF(C465="","",C465+30)</f>
        <v/>
      </c>
      <c r="E465" s="2" t="n"/>
      <c r="F465" s="14">
        <f>IF(E465="","",IFERROR(VLOOKUP(E465,'Clientes'!$A$2:$E$1000,2,FALSE),"Cliente no encontrado"))</f>
        <v/>
      </c>
      <c r="G465" s="15">
        <f>IF(E465="","",IFERROR(VLOOKUP(E465,'Clientes'!$A$2:$E$1000,3,FALSE),""))</f>
        <v/>
      </c>
      <c r="H465" s="14">
        <f>IF(E465="","",IFERROR(VLOOKUP(E465,'Clientes'!$A$2:$E$1000,4,FALSE),""))</f>
        <v/>
      </c>
      <c r="I465" s="2" t="n"/>
      <c r="J465" s="7" t="n"/>
      <c r="K465" s="8" t="n"/>
      <c r="L465" s="37" t="n"/>
      <c r="M465" s="10" t="n"/>
      <c r="N465" s="40">
        <f>IF(OR(K465="",L465=""),"",K465*L465*(1-M465))</f>
        <v/>
      </c>
      <c r="O465" s="10" t="n"/>
      <c r="P465" s="40">
        <f>IF(OR(N465="",O465=""),"",N465*O465)</f>
        <v/>
      </c>
      <c r="Q465" s="40">
        <f>IF(OR(N465="",P465=""),"",N465+P465)</f>
        <v/>
      </c>
      <c r="R465" s="2" t="n"/>
      <c r="S465" s="10" t="n"/>
      <c r="T465" s="40">
        <f>IF(OR(Q465="",S465=""),"",Q465*S465)</f>
        <v/>
      </c>
      <c r="U465" s="17">
        <f>IF(D465="","",D465-TODAY())</f>
        <v/>
      </c>
      <c r="V465" s="15">
        <f>IF(R465="","",IF(R465="Aceptado","Ganado",IF(R465="Rechazado","Perdido",IF(D465&lt;TODAY(),"Vencido","Pendiente"))))</f>
        <v/>
      </c>
      <c r="W465" s="7" t="n"/>
    </row>
    <row r="466">
      <c r="A466" s="2" t="n"/>
      <c r="B466" s="2" t="n"/>
      <c r="C466" s="35" t="n"/>
      <c r="D466" s="36">
        <f>IF(C466="","",C466+30)</f>
        <v/>
      </c>
      <c r="E466" s="2" t="n"/>
      <c r="F466" s="5">
        <f>IF(E466="","",IFERROR(VLOOKUP(E466,'Clientes'!$A$2:$E$1000,2,FALSE),"Cliente no encontrado"))</f>
        <v/>
      </c>
      <c r="G466" s="6">
        <f>IF(E466="","",IFERROR(VLOOKUP(E466,'Clientes'!$A$2:$E$1000,3,FALSE),""))</f>
        <v/>
      </c>
      <c r="H466" s="5">
        <f>IF(E466="","",IFERROR(VLOOKUP(E466,'Clientes'!$A$2:$E$1000,4,FALSE),""))</f>
        <v/>
      </c>
      <c r="I466" s="2" t="n"/>
      <c r="J466" s="7" t="n"/>
      <c r="K466" s="8" t="n"/>
      <c r="L466" s="37" t="n"/>
      <c r="M466" s="10" t="n"/>
      <c r="N466" s="38">
        <f>IF(OR(K466="",L466=""),"",K466*L466*(1-M466))</f>
        <v/>
      </c>
      <c r="O466" s="10" t="n"/>
      <c r="P466" s="38">
        <f>IF(OR(N466="",O466=""),"",N466*O466)</f>
        <v/>
      </c>
      <c r="Q466" s="38">
        <f>IF(OR(N466="",P466=""),"",N466+P466)</f>
        <v/>
      </c>
      <c r="R466" s="2" t="n"/>
      <c r="S466" s="10" t="n"/>
      <c r="T466" s="38">
        <f>IF(OR(Q466="",S466=""),"",Q466*S466)</f>
        <v/>
      </c>
      <c r="U466" s="12">
        <f>IF(D466="","",D466-TODAY())</f>
        <v/>
      </c>
      <c r="V466" s="6">
        <f>IF(R466="","",IF(R466="Aceptado","Ganado",IF(R466="Rechazado","Perdido",IF(D466&lt;TODAY(),"Vencido","Pendiente"))))</f>
        <v/>
      </c>
      <c r="W466" s="7" t="n"/>
    </row>
    <row r="467">
      <c r="A467" s="2" t="n"/>
      <c r="B467" s="2" t="n"/>
      <c r="C467" s="35" t="n"/>
      <c r="D467" s="39">
        <f>IF(C467="","",C467+30)</f>
        <v/>
      </c>
      <c r="E467" s="2" t="n"/>
      <c r="F467" s="14">
        <f>IF(E467="","",IFERROR(VLOOKUP(E467,'Clientes'!$A$2:$E$1000,2,FALSE),"Cliente no encontrado"))</f>
        <v/>
      </c>
      <c r="G467" s="15">
        <f>IF(E467="","",IFERROR(VLOOKUP(E467,'Clientes'!$A$2:$E$1000,3,FALSE),""))</f>
        <v/>
      </c>
      <c r="H467" s="14">
        <f>IF(E467="","",IFERROR(VLOOKUP(E467,'Clientes'!$A$2:$E$1000,4,FALSE),""))</f>
        <v/>
      </c>
      <c r="I467" s="2" t="n"/>
      <c r="J467" s="7" t="n"/>
      <c r="K467" s="8" t="n"/>
      <c r="L467" s="37" t="n"/>
      <c r="M467" s="10" t="n"/>
      <c r="N467" s="40">
        <f>IF(OR(K467="",L467=""),"",K467*L467*(1-M467))</f>
        <v/>
      </c>
      <c r="O467" s="10" t="n"/>
      <c r="P467" s="40">
        <f>IF(OR(N467="",O467=""),"",N467*O467)</f>
        <v/>
      </c>
      <c r="Q467" s="40">
        <f>IF(OR(N467="",P467=""),"",N467+P467)</f>
        <v/>
      </c>
      <c r="R467" s="2" t="n"/>
      <c r="S467" s="10" t="n"/>
      <c r="T467" s="40">
        <f>IF(OR(Q467="",S467=""),"",Q467*S467)</f>
        <v/>
      </c>
      <c r="U467" s="17">
        <f>IF(D467="","",D467-TODAY())</f>
        <v/>
      </c>
      <c r="V467" s="15">
        <f>IF(R467="","",IF(R467="Aceptado","Ganado",IF(R467="Rechazado","Perdido",IF(D467&lt;TODAY(),"Vencido","Pendiente"))))</f>
        <v/>
      </c>
      <c r="W467" s="7" t="n"/>
    </row>
    <row r="468">
      <c r="A468" s="2" t="n"/>
      <c r="B468" s="2" t="n"/>
      <c r="C468" s="35" t="n"/>
      <c r="D468" s="36">
        <f>IF(C468="","",C468+30)</f>
        <v/>
      </c>
      <c r="E468" s="2" t="n"/>
      <c r="F468" s="5">
        <f>IF(E468="","",IFERROR(VLOOKUP(E468,'Clientes'!$A$2:$E$1000,2,FALSE),"Cliente no encontrado"))</f>
        <v/>
      </c>
      <c r="G468" s="6">
        <f>IF(E468="","",IFERROR(VLOOKUP(E468,'Clientes'!$A$2:$E$1000,3,FALSE),""))</f>
        <v/>
      </c>
      <c r="H468" s="5">
        <f>IF(E468="","",IFERROR(VLOOKUP(E468,'Clientes'!$A$2:$E$1000,4,FALSE),""))</f>
        <v/>
      </c>
      <c r="I468" s="2" t="n"/>
      <c r="J468" s="7" t="n"/>
      <c r="K468" s="8" t="n"/>
      <c r="L468" s="37" t="n"/>
      <c r="M468" s="10" t="n"/>
      <c r="N468" s="38">
        <f>IF(OR(K468="",L468=""),"",K468*L468*(1-M468))</f>
        <v/>
      </c>
      <c r="O468" s="10" t="n"/>
      <c r="P468" s="38">
        <f>IF(OR(N468="",O468=""),"",N468*O468)</f>
        <v/>
      </c>
      <c r="Q468" s="38">
        <f>IF(OR(N468="",P468=""),"",N468+P468)</f>
        <v/>
      </c>
      <c r="R468" s="2" t="n"/>
      <c r="S468" s="10" t="n"/>
      <c r="T468" s="38">
        <f>IF(OR(Q468="",S468=""),"",Q468*S468)</f>
        <v/>
      </c>
      <c r="U468" s="12">
        <f>IF(D468="","",D468-TODAY())</f>
        <v/>
      </c>
      <c r="V468" s="6">
        <f>IF(R468="","",IF(R468="Aceptado","Ganado",IF(R468="Rechazado","Perdido",IF(D468&lt;TODAY(),"Vencido","Pendiente"))))</f>
        <v/>
      </c>
      <c r="W468" s="7" t="n"/>
    </row>
    <row r="469">
      <c r="A469" s="2" t="n"/>
      <c r="B469" s="2" t="n"/>
      <c r="C469" s="35" t="n"/>
      <c r="D469" s="39">
        <f>IF(C469="","",C469+30)</f>
        <v/>
      </c>
      <c r="E469" s="2" t="n"/>
      <c r="F469" s="14">
        <f>IF(E469="","",IFERROR(VLOOKUP(E469,'Clientes'!$A$2:$E$1000,2,FALSE),"Cliente no encontrado"))</f>
        <v/>
      </c>
      <c r="G469" s="15">
        <f>IF(E469="","",IFERROR(VLOOKUP(E469,'Clientes'!$A$2:$E$1000,3,FALSE),""))</f>
        <v/>
      </c>
      <c r="H469" s="14">
        <f>IF(E469="","",IFERROR(VLOOKUP(E469,'Clientes'!$A$2:$E$1000,4,FALSE),""))</f>
        <v/>
      </c>
      <c r="I469" s="2" t="n"/>
      <c r="J469" s="7" t="n"/>
      <c r="K469" s="8" t="n"/>
      <c r="L469" s="37" t="n"/>
      <c r="M469" s="10" t="n"/>
      <c r="N469" s="40">
        <f>IF(OR(K469="",L469=""),"",K469*L469*(1-M469))</f>
        <v/>
      </c>
      <c r="O469" s="10" t="n"/>
      <c r="P469" s="40">
        <f>IF(OR(N469="",O469=""),"",N469*O469)</f>
        <v/>
      </c>
      <c r="Q469" s="40">
        <f>IF(OR(N469="",P469=""),"",N469+P469)</f>
        <v/>
      </c>
      <c r="R469" s="2" t="n"/>
      <c r="S469" s="10" t="n"/>
      <c r="T469" s="40">
        <f>IF(OR(Q469="",S469=""),"",Q469*S469)</f>
        <v/>
      </c>
      <c r="U469" s="17">
        <f>IF(D469="","",D469-TODAY())</f>
        <v/>
      </c>
      <c r="V469" s="15">
        <f>IF(R469="","",IF(R469="Aceptado","Ganado",IF(R469="Rechazado","Perdido",IF(D469&lt;TODAY(),"Vencido","Pendiente"))))</f>
        <v/>
      </c>
      <c r="W469" s="7" t="n"/>
    </row>
    <row r="470">
      <c r="A470" s="2" t="n"/>
      <c r="B470" s="2" t="n"/>
      <c r="C470" s="35" t="n"/>
      <c r="D470" s="36">
        <f>IF(C470="","",C470+30)</f>
        <v/>
      </c>
      <c r="E470" s="2" t="n"/>
      <c r="F470" s="5">
        <f>IF(E470="","",IFERROR(VLOOKUP(E470,'Clientes'!$A$2:$E$1000,2,FALSE),"Cliente no encontrado"))</f>
        <v/>
      </c>
      <c r="G470" s="6">
        <f>IF(E470="","",IFERROR(VLOOKUP(E470,'Clientes'!$A$2:$E$1000,3,FALSE),""))</f>
        <v/>
      </c>
      <c r="H470" s="5">
        <f>IF(E470="","",IFERROR(VLOOKUP(E470,'Clientes'!$A$2:$E$1000,4,FALSE),""))</f>
        <v/>
      </c>
      <c r="I470" s="2" t="n"/>
      <c r="J470" s="7" t="n"/>
      <c r="K470" s="8" t="n"/>
      <c r="L470" s="37" t="n"/>
      <c r="M470" s="10" t="n"/>
      <c r="N470" s="38">
        <f>IF(OR(K470="",L470=""),"",K470*L470*(1-M470))</f>
        <v/>
      </c>
      <c r="O470" s="10" t="n"/>
      <c r="P470" s="38">
        <f>IF(OR(N470="",O470=""),"",N470*O470)</f>
        <v/>
      </c>
      <c r="Q470" s="38">
        <f>IF(OR(N470="",P470=""),"",N470+P470)</f>
        <v/>
      </c>
      <c r="R470" s="2" t="n"/>
      <c r="S470" s="10" t="n"/>
      <c r="T470" s="38">
        <f>IF(OR(Q470="",S470=""),"",Q470*S470)</f>
        <v/>
      </c>
      <c r="U470" s="12">
        <f>IF(D470="","",D470-TODAY())</f>
        <v/>
      </c>
      <c r="V470" s="6">
        <f>IF(R470="","",IF(R470="Aceptado","Ganado",IF(R470="Rechazado","Perdido",IF(D470&lt;TODAY(),"Vencido","Pendiente"))))</f>
        <v/>
      </c>
      <c r="W470" s="7" t="n"/>
    </row>
    <row r="471">
      <c r="A471" s="2" t="n"/>
      <c r="B471" s="2" t="n"/>
      <c r="C471" s="35" t="n"/>
      <c r="D471" s="39">
        <f>IF(C471="","",C471+30)</f>
        <v/>
      </c>
      <c r="E471" s="2" t="n"/>
      <c r="F471" s="14">
        <f>IF(E471="","",IFERROR(VLOOKUP(E471,'Clientes'!$A$2:$E$1000,2,FALSE),"Cliente no encontrado"))</f>
        <v/>
      </c>
      <c r="G471" s="15">
        <f>IF(E471="","",IFERROR(VLOOKUP(E471,'Clientes'!$A$2:$E$1000,3,FALSE),""))</f>
        <v/>
      </c>
      <c r="H471" s="14">
        <f>IF(E471="","",IFERROR(VLOOKUP(E471,'Clientes'!$A$2:$E$1000,4,FALSE),""))</f>
        <v/>
      </c>
      <c r="I471" s="2" t="n"/>
      <c r="J471" s="7" t="n"/>
      <c r="K471" s="8" t="n"/>
      <c r="L471" s="37" t="n"/>
      <c r="M471" s="10" t="n"/>
      <c r="N471" s="40">
        <f>IF(OR(K471="",L471=""),"",K471*L471*(1-M471))</f>
        <v/>
      </c>
      <c r="O471" s="10" t="n"/>
      <c r="P471" s="40">
        <f>IF(OR(N471="",O471=""),"",N471*O471)</f>
        <v/>
      </c>
      <c r="Q471" s="40">
        <f>IF(OR(N471="",P471=""),"",N471+P471)</f>
        <v/>
      </c>
      <c r="R471" s="2" t="n"/>
      <c r="S471" s="10" t="n"/>
      <c r="T471" s="40">
        <f>IF(OR(Q471="",S471=""),"",Q471*S471)</f>
        <v/>
      </c>
      <c r="U471" s="17">
        <f>IF(D471="","",D471-TODAY())</f>
        <v/>
      </c>
      <c r="V471" s="15">
        <f>IF(R471="","",IF(R471="Aceptado","Ganado",IF(R471="Rechazado","Perdido",IF(D471&lt;TODAY(),"Vencido","Pendiente"))))</f>
        <v/>
      </c>
      <c r="W471" s="7" t="n"/>
    </row>
    <row r="472">
      <c r="A472" s="2" t="n"/>
      <c r="B472" s="2" t="n"/>
      <c r="C472" s="35" t="n"/>
      <c r="D472" s="36">
        <f>IF(C472="","",C472+30)</f>
        <v/>
      </c>
      <c r="E472" s="2" t="n"/>
      <c r="F472" s="5">
        <f>IF(E472="","",IFERROR(VLOOKUP(E472,'Clientes'!$A$2:$E$1000,2,FALSE),"Cliente no encontrado"))</f>
        <v/>
      </c>
      <c r="G472" s="6">
        <f>IF(E472="","",IFERROR(VLOOKUP(E472,'Clientes'!$A$2:$E$1000,3,FALSE),""))</f>
        <v/>
      </c>
      <c r="H472" s="5">
        <f>IF(E472="","",IFERROR(VLOOKUP(E472,'Clientes'!$A$2:$E$1000,4,FALSE),""))</f>
        <v/>
      </c>
      <c r="I472" s="2" t="n"/>
      <c r="J472" s="7" t="n"/>
      <c r="K472" s="8" t="n"/>
      <c r="L472" s="37" t="n"/>
      <c r="M472" s="10" t="n"/>
      <c r="N472" s="38">
        <f>IF(OR(K472="",L472=""),"",K472*L472*(1-M472))</f>
        <v/>
      </c>
      <c r="O472" s="10" t="n"/>
      <c r="P472" s="38">
        <f>IF(OR(N472="",O472=""),"",N472*O472)</f>
        <v/>
      </c>
      <c r="Q472" s="38">
        <f>IF(OR(N472="",P472=""),"",N472+P472)</f>
        <v/>
      </c>
      <c r="R472" s="2" t="n"/>
      <c r="S472" s="10" t="n"/>
      <c r="T472" s="38">
        <f>IF(OR(Q472="",S472=""),"",Q472*S472)</f>
        <v/>
      </c>
      <c r="U472" s="12">
        <f>IF(D472="","",D472-TODAY())</f>
        <v/>
      </c>
      <c r="V472" s="6">
        <f>IF(R472="","",IF(R472="Aceptado","Ganado",IF(R472="Rechazado","Perdido",IF(D472&lt;TODAY(),"Vencido","Pendiente"))))</f>
        <v/>
      </c>
      <c r="W472" s="7" t="n"/>
    </row>
    <row r="473">
      <c r="A473" s="2" t="n"/>
      <c r="B473" s="2" t="n"/>
      <c r="C473" s="35" t="n"/>
      <c r="D473" s="39">
        <f>IF(C473="","",C473+30)</f>
        <v/>
      </c>
      <c r="E473" s="2" t="n"/>
      <c r="F473" s="14">
        <f>IF(E473="","",IFERROR(VLOOKUP(E473,'Clientes'!$A$2:$E$1000,2,FALSE),"Cliente no encontrado"))</f>
        <v/>
      </c>
      <c r="G473" s="15">
        <f>IF(E473="","",IFERROR(VLOOKUP(E473,'Clientes'!$A$2:$E$1000,3,FALSE),""))</f>
        <v/>
      </c>
      <c r="H473" s="14">
        <f>IF(E473="","",IFERROR(VLOOKUP(E473,'Clientes'!$A$2:$E$1000,4,FALSE),""))</f>
        <v/>
      </c>
      <c r="I473" s="2" t="n"/>
      <c r="J473" s="7" t="n"/>
      <c r="K473" s="8" t="n"/>
      <c r="L473" s="37" t="n"/>
      <c r="M473" s="10" t="n"/>
      <c r="N473" s="40">
        <f>IF(OR(K473="",L473=""),"",K473*L473*(1-M473))</f>
        <v/>
      </c>
      <c r="O473" s="10" t="n"/>
      <c r="P473" s="40">
        <f>IF(OR(N473="",O473=""),"",N473*O473)</f>
        <v/>
      </c>
      <c r="Q473" s="40">
        <f>IF(OR(N473="",P473=""),"",N473+P473)</f>
        <v/>
      </c>
      <c r="R473" s="2" t="n"/>
      <c r="S473" s="10" t="n"/>
      <c r="T473" s="40">
        <f>IF(OR(Q473="",S473=""),"",Q473*S473)</f>
        <v/>
      </c>
      <c r="U473" s="17">
        <f>IF(D473="","",D473-TODAY())</f>
        <v/>
      </c>
      <c r="V473" s="15">
        <f>IF(R473="","",IF(R473="Aceptado","Ganado",IF(R473="Rechazado","Perdido",IF(D473&lt;TODAY(),"Vencido","Pendiente"))))</f>
        <v/>
      </c>
      <c r="W473" s="7" t="n"/>
    </row>
    <row r="474">
      <c r="A474" s="2" t="n"/>
      <c r="B474" s="2" t="n"/>
      <c r="C474" s="35" t="n"/>
      <c r="D474" s="36">
        <f>IF(C474="","",C474+30)</f>
        <v/>
      </c>
      <c r="E474" s="2" t="n"/>
      <c r="F474" s="5">
        <f>IF(E474="","",IFERROR(VLOOKUP(E474,'Clientes'!$A$2:$E$1000,2,FALSE),"Cliente no encontrado"))</f>
        <v/>
      </c>
      <c r="G474" s="6">
        <f>IF(E474="","",IFERROR(VLOOKUP(E474,'Clientes'!$A$2:$E$1000,3,FALSE),""))</f>
        <v/>
      </c>
      <c r="H474" s="5">
        <f>IF(E474="","",IFERROR(VLOOKUP(E474,'Clientes'!$A$2:$E$1000,4,FALSE),""))</f>
        <v/>
      </c>
      <c r="I474" s="2" t="n"/>
      <c r="J474" s="7" t="n"/>
      <c r="K474" s="8" t="n"/>
      <c r="L474" s="37" t="n"/>
      <c r="M474" s="10" t="n"/>
      <c r="N474" s="38">
        <f>IF(OR(K474="",L474=""),"",K474*L474*(1-M474))</f>
        <v/>
      </c>
      <c r="O474" s="10" t="n"/>
      <c r="P474" s="38">
        <f>IF(OR(N474="",O474=""),"",N474*O474)</f>
        <v/>
      </c>
      <c r="Q474" s="38">
        <f>IF(OR(N474="",P474=""),"",N474+P474)</f>
        <v/>
      </c>
      <c r="R474" s="2" t="n"/>
      <c r="S474" s="10" t="n"/>
      <c r="T474" s="38">
        <f>IF(OR(Q474="",S474=""),"",Q474*S474)</f>
        <v/>
      </c>
      <c r="U474" s="12">
        <f>IF(D474="","",D474-TODAY())</f>
        <v/>
      </c>
      <c r="V474" s="6">
        <f>IF(R474="","",IF(R474="Aceptado","Ganado",IF(R474="Rechazado","Perdido",IF(D474&lt;TODAY(),"Vencido","Pendiente"))))</f>
        <v/>
      </c>
      <c r="W474" s="7" t="n"/>
    </row>
    <row r="475">
      <c r="A475" s="2" t="n"/>
      <c r="B475" s="2" t="n"/>
      <c r="C475" s="35" t="n"/>
      <c r="D475" s="39">
        <f>IF(C475="","",C475+30)</f>
        <v/>
      </c>
      <c r="E475" s="2" t="n"/>
      <c r="F475" s="14">
        <f>IF(E475="","",IFERROR(VLOOKUP(E475,'Clientes'!$A$2:$E$1000,2,FALSE),"Cliente no encontrado"))</f>
        <v/>
      </c>
      <c r="G475" s="15">
        <f>IF(E475="","",IFERROR(VLOOKUP(E475,'Clientes'!$A$2:$E$1000,3,FALSE),""))</f>
        <v/>
      </c>
      <c r="H475" s="14">
        <f>IF(E475="","",IFERROR(VLOOKUP(E475,'Clientes'!$A$2:$E$1000,4,FALSE),""))</f>
        <v/>
      </c>
      <c r="I475" s="2" t="n"/>
      <c r="J475" s="7" t="n"/>
      <c r="K475" s="8" t="n"/>
      <c r="L475" s="37" t="n"/>
      <c r="M475" s="10" t="n"/>
      <c r="N475" s="40">
        <f>IF(OR(K475="",L475=""),"",K475*L475*(1-M475))</f>
        <v/>
      </c>
      <c r="O475" s="10" t="n"/>
      <c r="P475" s="40">
        <f>IF(OR(N475="",O475=""),"",N475*O475)</f>
        <v/>
      </c>
      <c r="Q475" s="40">
        <f>IF(OR(N475="",P475=""),"",N475+P475)</f>
        <v/>
      </c>
      <c r="R475" s="2" t="n"/>
      <c r="S475" s="10" t="n"/>
      <c r="T475" s="40">
        <f>IF(OR(Q475="",S475=""),"",Q475*S475)</f>
        <v/>
      </c>
      <c r="U475" s="17">
        <f>IF(D475="","",D475-TODAY())</f>
        <v/>
      </c>
      <c r="V475" s="15">
        <f>IF(R475="","",IF(R475="Aceptado","Ganado",IF(R475="Rechazado","Perdido",IF(D475&lt;TODAY(),"Vencido","Pendiente"))))</f>
        <v/>
      </c>
      <c r="W475" s="7" t="n"/>
    </row>
    <row r="476">
      <c r="A476" s="2" t="n"/>
      <c r="B476" s="2" t="n"/>
      <c r="C476" s="35" t="n"/>
      <c r="D476" s="36">
        <f>IF(C476="","",C476+30)</f>
        <v/>
      </c>
      <c r="E476" s="2" t="n"/>
      <c r="F476" s="5">
        <f>IF(E476="","",IFERROR(VLOOKUP(E476,'Clientes'!$A$2:$E$1000,2,FALSE),"Cliente no encontrado"))</f>
        <v/>
      </c>
      <c r="G476" s="6">
        <f>IF(E476="","",IFERROR(VLOOKUP(E476,'Clientes'!$A$2:$E$1000,3,FALSE),""))</f>
        <v/>
      </c>
      <c r="H476" s="5">
        <f>IF(E476="","",IFERROR(VLOOKUP(E476,'Clientes'!$A$2:$E$1000,4,FALSE),""))</f>
        <v/>
      </c>
      <c r="I476" s="2" t="n"/>
      <c r="J476" s="7" t="n"/>
      <c r="K476" s="8" t="n"/>
      <c r="L476" s="37" t="n"/>
      <c r="M476" s="10" t="n"/>
      <c r="N476" s="38">
        <f>IF(OR(K476="",L476=""),"",K476*L476*(1-M476))</f>
        <v/>
      </c>
      <c r="O476" s="10" t="n"/>
      <c r="P476" s="38">
        <f>IF(OR(N476="",O476=""),"",N476*O476)</f>
        <v/>
      </c>
      <c r="Q476" s="38">
        <f>IF(OR(N476="",P476=""),"",N476+P476)</f>
        <v/>
      </c>
      <c r="R476" s="2" t="n"/>
      <c r="S476" s="10" t="n"/>
      <c r="T476" s="38">
        <f>IF(OR(Q476="",S476=""),"",Q476*S476)</f>
        <v/>
      </c>
      <c r="U476" s="12">
        <f>IF(D476="","",D476-TODAY())</f>
        <v/>
      </c>
      <c r="V476" s="6">
        <f>IF(R476="","",IF(R476="Aceptado","Ganado",IF(R476="Rechazado","Perdido",IF(D476&lt;TODAY(),"Vencido","Pendiente"))))</f>
        <v/>
      </c>
      <c r="W476" s="7" t="n"/>
    </row>
    <row r="477">
      <c r="A477" s="2" t="n"/>
      <c r="B477" s="2" t="n"/>
      <c r="C477" s="35" t="n"/>
      <c r="D477" s="39">
        <f>IF(C477="","",C477+30)</f>
        <v/>
      </c>
      <c r="E477" s="2" t="n"/>
      <c r="F477" s="14">
        <f>IF(E477="","",IFERROR(VLOOKUP(E477,'Clientes'!$A$2:$E$1000,2,FALSE),"Cliente no encontrado"))</f>
        <v/>
      </c>
      <c r="G477" s="15">
        <f>IF(E477="","",IFERROR(VLOOKUP(E477,'Clientes'!$A$2:$E$1000,3,FALSE),""))</f>
        <v/>
      </c>
      <c r="H477" s="14">
        <f>IF(E477="","",IFERROR(VLOOKUP(E477,'Clientes'!$A$2:$E$1000,4,FALSE),""))</f>
        <v/>
      </c>
      <c r="I477" s="2" t="n"/>
      <c r="J477" s="7" t="n"/>
      <c r="K477" s="8" t="n"/>
      <c r="L477" s="37" t="n"/>
      <c r="M477" s="10" t="n"/>
      <c r="N477" s="40">
        <f>IF(OR(K477="",L477=""),"",K477*L477*(1-M477))</f>
        <v/>
      </c>
      <c r="O477" s="10" t="n"/>
      <c r="P477" s="40">
        <f>IF(OR(N477="",O477=""),"",N477*O477)</f>
        <v/>
      </c>
      <c r="Q477" s="40">
        <f>IF(OR(N477="",P477=""),"",N477+P477)</f>
        <v/>
      </c>
      <c r="R477" s="2" t="n"/>
      <c r="S477" s="10" t="n"/>
      <c r="T477" s="40">
        <f>IF(OR(Q477="",S477=""),"",Q477*S477)</f>
        <v/>
      </c>
      <c r="U477" s="17">
        <f>IF(D477="","",D477-TODAY())</f>
        <v/>
      </c>
      <c r="V477" s="15">
        <f>IF(R477="","",IF(R477="Aceptado","Ganado",IF(R477="Rechazado","Perdido",IF(D477&lt;TODAY(),"Vencido","Pendiente"))))</f>
        <v/>
      </c>
      <c r="W477" s="7" t="n"/>
    </row>
    <row r="478">
      <c r="A478" s="2" t="n"/>
      <c r="B478" s="2" t="n"/>
      <c r="C478" s="35" t="n"/>
      <c r="D478" s="36">
        <f>IF(C478="","",C478+30)</f>
        <v/>
      </c>
      <c r="E478" s="2" t="n"/>
      <c r="F478" s="5">
        <f>IF(E478="","",IFERROR(VLOOKUP(E478,'Clientes'!$A$2:$E$1000,2,FALSE),"Cliente no encontrado"))</f>
        <v/>
      </c>
      <c r="G478" s="6">
        <f>IF(E478="","",IFERROR(VLOOKUP(E478,'Clientes'!$A$2:$E$1000,3,FALSE),""))</f>
        <v/>
      </c>
      <c r="H478" s="5">
        <f>IF(E478="","",IFERROR(VLOOKUP(E478,'Clientes'!$A$2:$E$1000,4,FALSE),""))</f>
        <v/>
      </c>
      <c r="I478" s="2" t="n"/>
      <c r="J478" s="7" t="n"/>
      <c r="K478" s="8" t="n"/>
      <c r="L478" s="37" t="n"/>
      <c r="M478" s="10" t="n"/>
      <c r="N478" s="38">
        <f>IF(OR(K478="",L478=""),"",K478*L478*(1-M478))</f>
        <v/>
      </c>
      <c r="O478" s="10" t="n"/>
      <c r="P478" s="38">
        <f>IF(OR(N478="",O478=""),"",N478*O478)</f>
        <v/>
      </c>
      <c r="Q478" s="38">
        <f>IF(OR(N478="",P478=""),"",N478+P478)</f>
        <v/>
      </c>
      <c r="R478" s="2" t="n"/>
      <c r="S478" s="10" t="n"/>
      <c r="T478" s="38">
        <f>IF(OR(Q478="",S478=""),"",Q478*S478)</f>
        <v/>
      </c>
      <c r="U478" s="12">
        <f>IF(D478="","",D478-TODAY())</f>
        <v/>
      </c>
      <c r="V478" s="6">
        <f>IF(R478="","",IF(R478="Aceptado","Ganado",IF(R478="Rechazado","Perdido",IF(D478&lt;TODAY(),"Vencido","Pendiente"))))</f>
        <v/>
      </c>
      <c r="W478" s="7" t="n"/>
    </row>
    <row r="479">
      <c r="A479" s="2" t="n"/>
      <c r="B479" s="2" t="n"/>
      <c r="C479" s="35" t="n"/>
      <c r="D479" s="39">
        <f>IF(C479="","",C479+30)</f>
        <v/>
      </c>
      <c r="E479" s="2" t="n"/>
      <c r="F479" s="14">
        <f>IF(E479="","",IFERROR(VLOOKUP(E479,'Clientes'!$A$2:$E$1000,2,FALSE),"Cliente no encontrado"))</f>
        <v/>
      </c>
      <c r="G479" s="15">
        <f>IF(E479="","",IFERROR(VLOOKUP(E479,'Clientes'!$A$2:$E$1000,3,FALSE),""))</f>
        <v/>
      </c>
      <c r="H479" s="14">
        <f>IF(E479="","",IFERROR(VLOOKUP(E479,'Clientes'!$A$2:$E$1000,4,FALSE),""))</f>
        <v/>
      </c>
      <c r="I479" s="2" t="n"/>
      <c r="J479" s="7" t="n"/>
      <c r="K479" s="8" t="n"/>
      <c r="L479" s="37" t="n"/>
      <c r="M479" s="10" t="n"/>
      <c r="N479" s="40">
        <f>IF(OR(K479="",L479=""),"",K479*L479*(1-M479))</f>
        <v/>
      </c>
      <c r="O479" s="10" t="n"/>
      <c r="P479" s="40">
        <f>IF(OR(N479="",O479=""),"",N479*O479)</f>
        <v/>
      </c>
      <c r="Q479" s="40">
        <f>IF(OR(N479="",P479=""),"",N479+P479)</f>
        <v/>
      </c>
      <c r="R479" s="2" t="n"/>
      <c r="S479" s="10" t="n"/>
      <c r="T479" s="40">
        <f>IF(OR(Q479="",S479=""),"",Q479*S479)</f>
        <v/>
      </c>
      <c r="U479" s="17">
        <f>IF(D479="","",D479-TODAY())</f>
        <v/>
      </c>
      <c r="V479" s="15">
        <f>IF(R479="","",IF(R479="Aceptado","Ganado",IF(R479="Rechazado","Perdido",IF(D479&lt;TODAY(),"Vencido","Pendiente"))))</f>
        <v/>
      </c>
      <c r="W479" s="7" t="n"/>
    </row>
    <row r="480">
      <c r="A480" s="2" t="n"/>
      <c r="B480" s="2" t="n"/>
      <c r="C480" s="35" t="n"/>
      <c r="D480" s="36">
        <f>IF(C480="","",C480+30)</f>
        <v/>
      </c>
      <c r="E480" s="2" t="n"/>
      <c r="F480" s="5">
        <f>IF(E480="","",IFERROR(VLOOKUP(E480,'Clientes'!$A$2:$E$1000,2,FALSE),"Cliente no encontrado"))</f>
        <v/>
      </c>
      <c r="G480" s="6">
        <f>IF(E480="","",IFERROR(VLOOKUP(E480,'Clientes'!$A$2:$E$1000,3,FALSE),""))</f>
        <v/>
      </c>
      <c r="H480" s="5">
        <f>IF(E480="","",IFERROR(VLOOKUP(E480,'Clientes'!$A$2:$E$1000,4,FALSE),""))</f>
        <v/>
      </c>
      <c r="I480" s="2" t="n"/>
      <c r="J480" s="7" t="n"/>
      <c r="K480" s="8" t="n"/>
      <c r="L480" s="37" t="n"/>
      <c r="M480" s="10" t="n"/>
      <c r="N480" s="38">
        <f>IF(OR(K480="",L480=""),"",K480*L480*(1-M480))</f>
        <v/>
      </c>
      <c r="O480" s="10" t="n"/>
      <c r="P480" s="38">
        <f>IF(OR(N480="",O480=""),"",N480*O480)</f>
        <v/>
      </c>
      <c r="Q480" s="38">
        <f>IF(OR(N480="",P480=""),"",N480+P480)</f>
        <v/>
      </c>
      <c r="R480" s="2" t="n"/>
      <c r="S480" s="10" t="n"/>
      <c r="T480" s="38">
        <f>IF(OR(Q480="",S480=""),"",Q480*S480)</f>
        <v/>
      </c>
      <c r="U480" s="12">
        <f>IF(D480="","",D480-TODAY())</f>
        <v/>
      </c>
      <c r="V480" s="6">
        <f>IF(R480="","",IF(R480="Aceptado","Ganado",IF(R480="Rechazado","Perdido",IF(D480&lt;TODAY(),"Vencido","Pendiente"))))</f>
        <v/>
      </c>
      <c r="W480" s="7" t="n"/>
    </row>
    <row r="481">
      <c r="A481" s="2" t="n"/>
      <c r="B481" s="2" t="n"/>
      <c r="C481" s="35" t="n"/>
      <c r="D481" s="39">
        <f>IF(C481="","",C481+30)</f>
        <v/>
      </c>
      <c r="E481" s="2" t="n"/>
      <c r="F481" s="14">
        <f>IF(E481="","",IFERROR(VLOOKUP(E481,'Clientes'!$A$2:$E$1000,2,FALSE),"Cliente no encontrado"))</f>
        <v/>
      </c>
      <c r="G481" s="15">
        <f>IF(E481="","",IFERROR(VLOOKUP(E481,'Clientes'!$A$2:$E$1000,3,FALSE),""))</f>
        <v/>
      </c>
      <c r="H481" s="14">
        <f>IF(E481="","",IFERROR(VLOOKUP(E481,'Clientes'!$A$2:$E$1000,4,FALSE),""))</f>
        <v/>
      </c>
      <c r="I481" s="2" t="n"/>
      <c r="J481" s="7" t="n"/>
      <c r="K481" s="8" t="n"/>
      <c r="L481" s="37" t="n"/>
      <c r="M481" s="10" t="n"/>
      <c r="N481" s="40">
        <f>IF(OR(K481="",L481=""),"",K481*L481*(1-M481))</f>
        <v/>
      </c>
      <c r="O481" s="10" t="n"/>
      <c r="P481" s="40">
        <f>IF(OR(N481="",O481=""),"",N481*O481)</f>
        <v/>
      </c>
      <c r="Q481" s="40">
        <f>IF(OR(N481="",P481=""),"",N481+P481)</f>
        <v/>
      </c>
      <c r="R481" s="2" t="n"/>
      <c r="S481" s="10" t="n"/>
      <c r="T481" s="40">
        <f>IF(OR(Q481="",S481=""),"",Q481*S481)</f>
        <v/>
      </c>
      <c r="U481" s="17">
        <f>IF(D481="","",D481-TODAY())</f>
        <v/>
      </c>
      <c r="V481" s="15">
        <f>IF(R481="","",IF(R481="Aceptado","Ganado",IF(R481="Rechazado","Perdido",IF(D481&lt;TODAY(),"Vencido","Pendiente"))))</f>
        <v/>
      </c>
      <c r="W481" s="7" t="n"/>
    </row>
    <row r="482">
      <c r="A482" s="2" t="n"/>
      <c r="B482" s="2" t="n"/>
      <c r="C482" s="35" t="n"/>
      <c r="D482" s="36">
        <f>IF(C482="","",C482+30)</f>
        <v/>
      </c>
      <c r="E482" s="2" t="n"/>
      <c r="F482" s="5">
        <f>IF(E482="","",IFERROR(VLOOKUP(E482,'Clientes'!$A$2:$E$1000,2,FALSE),"Cliente no encontrado"))</f>
        <v/>
      </c>
      <c r="G482" s="6">
        <f>IF(E482="","",IFERROR(VLOOKUP(E482,'Clientes'!$A$2:$E$1000,3,FALSE),""))</f>
        <v/>
      </c>
      <c r="H482" s="5">
        <f>IF(E482="","",IFERROR(VLOOKUP(E482,'Clientes'!$A$2:$E$1000,4,FALSE),""))</f>
        <v/>
      </c>
      <c r="I482" s="2" t="n"/>
      <c r="J482" s="7" t="n"/>
      <c r="K482" s="8" t="n"/>
      <c r="L482" s="37" t="n"/>
      <c r="M482" s="10" t="n"/>
      <c r="N482" s="38">
        <f>IF(OR(K482="",L482=""),"",K482*L482*(1-M482))</f>
        <v/>
      </c>
      <c r="O482" s="10" t="n"/>
      <c r="P482" s="38">
        <f>IF(OR(N482="",O482=""),"",N482*O482)</f>
        <v/>
      </c>
      <c r="Q482" s="38">
        <f>IF(OR(N482="",P482=""),"",N482+P482)</f>
        <v/>
      </c>
      <c r="R482" s="2" t="n"/>
      <c r="S482" s="10" t="n"/>
      <c r="T482" s="38">
        <f>IF(OR(Q482="",S482=""),"",Q482*S482)</f>
        <v/>
      </c>
      <c r="U482" s="12">
        <f>IF(D482="","",D482-TODAY())</f>
        <v/>
      </c>
      <c r="V482" s="6">
        <f>IF(R482="","",IF(R482="Aceptado","Ganado",IF(R482="Rechazado","Perdido",IF(D482&lt;TODAY(),"Vencido","Pendiente"))))</f>
        <v/>
      </c>
      <c r="W482" s="7" t="n"/>
    </row>
    <row r="483">
      <c r="A483" s="2" t="n"/>
      <c r="B483" s="2" t="n"/>
      <c r="C483" s="35" t="n"/>
      <c r="D483" s="39">
        <f>IF(C483="","",C483+30)</f>
        <v/>
      </c>
      <c r="E483" s="2" t="n"/>
      <c r="F483" s="14">
        <f>IF(E483="","",IFERROR(VLOOKUP(E483,'Clientes'!$A$2:$E$1000,2,FALSE),"Cliente no encontrado"))</f>
        <v/>
      </c>
      <c r="G483" s="15">
        <f>IF(E483="","",IFERROR(VLOOKUP(E483,'Clientes'!$A$2:$E$1000,3,FALSE),""))</f>
        <v/>
      </c>
      <c r="H483" s="14">
        <f>IF(E483="","",IFERROR(VLOOKUP(E483,'Clientes'!$A$2:$E$1000,4,FALSE),""))</f>
        <v/>
      </c>
      <c r="I483" s="2" t="n"/>
      <c r="J483" s="7" t="n"/>
      <c r="K483" s="8" t="n"/>
      <c r="L483" s="37" t="n"/>
      <c r="M483" s="10" t="n"/>
      <c r="N483" s="40">
        <f>IF(OR(K483="",L483=""),"",K483*L483*(1-M483))</f>
        <v/>
      </c>
      <c r="O483" s="10" t="n"/>
      <c r="P483" s="40">
        <f>IF(OR(N483="",O483=""),"",N483*O483)</f>
        <v/>
      </c>
      <c r="Q483" s="40">
        <f>IF(OR(N483="",P483=""),"",N483+P483)</f>
        <v/>
      </c>
      <c r="R483" s="2" t="n"/>
      <c r="S483" s="10" t="n"/>
      <c r="T483" s="40">
        <f>IF(OR(Q483="",S483=""),"",Q483*S483)</f>
        <v/>
      </c>
      <c r="U483" s="17">
        <f>IF(D483="","",D483-TODAY())</f>
        <v/>
      </c>
      <c r="V483" s="15">
        <f>IF(R483="","",IF(R483="Aceptado","Ganado",IF(R483="Rechazado","Perdido",IF(D483&lt;TODAY(),"Vencido","Pendiente"))))</f>
        <v/>
      </c>
      <c r="W483" s="7" t="n"/>
    </row>
    <row r="484">
      <c r="A484" s="2" t="n"/>
      <c r="B484" s="2" t="n"/>
      <c r="C484" s="35" t="n"/>
      <c r="D484" s="36">
        <f>IF(C484="","",C484+30)</f>
        <v/>
      </c>
      <c r="E484" s="2" t="n"/>
      <c r="F484" s="5">
        <f>IF(E484="","",IFERROR(VLOOKUP(E484,'Clientes'!$A$2:$E$1000,2,FALSE),"Cliente no encontrado"))</f>
        <v/>
      </c>
      <c r="G484" s="6">
        <f>IF(E484="","",IFERROR(VLOOKUP(E484,'Clientes'!$A$2:$E$1000,3,FALSE),""))</f>
        <v/>
      </c>
      <c r="H484" s="5">
        <f>IF(E484="","",IFERROR(VLOOKUP(E484,'Clientes'!$A$2:$E$1000,4,FALSE),""))</f>
        <v/>
      </c>
      <c r="I484" s="2" t="n"/>
      <c r="J484" s="7" t="n"/>
      <c r="K484" s="8" t="n"/>
      <c r="L484" s="37" t="n"/>
      <c r="M484" s="10" t="n"/>
      <c r="N484" s="38">
        <f>IF(OR(K484="",L484=""),"",K484*L484*(1-M484))</f>
        <v/>
      </c>
      <c r="O484" s="10" t="n"/>
      <c r="P484" s="38">
        <f>IF(OR(N484="",O484=""),"",N484*O484)</f>
        <v/>
      </c>
      <c r="Q484" s="38">
        <f>IF(OR(N484="",P484=""),"",N484+P484)</f>
        <v/>
      </c>
      <c r="R484" s="2" t="n"/>
      <c r="S484" s="10" t="n"/>
      <c r="T484" s="38">
        <f>IF(OR(Q484="",S484=""),"",Q484*S484)</f>
        <v/>
      </c>
      <c r="U484" s="12">
        <f>IF(D484="","",D484-TODAY())</f>
        <v/>
      </c>
      <c r="V484" s="6">
        <f>IF(R484="","",IF(R484="Aceptado","Ganado",IF(R484="Rechazado","Perdido",IF(D484&lt;TODAY(),"Vencido","Pendiente"))))</f>
        <v/>
      </c>
      <c r="W484" s="7" t="n"/>
    </row>
    <row r="485">
      <c r="A485" s="2" t="n"/>
      <c r="B485" s="2" t="n"/>
      <c r="C485" s="35" t="n"/>
      <c r="D485" s="39">
        <f>IF(C485="","",C485+30)</f>
        <v/>
      </c>
      <c r="E485" s="2" t="n"/>
      <c r="F485" s="14">
        <f>IF(E485="","",IFERROR(VLOOKUP(E485,'Clientes'!$A$2:$E$1000,2,FALSE),"Cliente no encontrado"))</f>
        <v/>
      </c>
      <c r="G485" s="15">
        <f>IF(E485="","",IFERROR(VLOOKUP(E485,'Clientes'!$A$2:$E$1000,3,FALSE),""))</f>
        <v/>
      </c>
      <c r="H485" s="14">
        <f>IF(E485="","",IFERROR(VLOOKUP(E485,'Clientes'!$A$2:$E$1000,4,FALSE),""))</f>
        <v/>
      </c>
      <c r="I485" s="2" t="n"/>
      <c r="J485" s="7" t="n"/>
      <c r="K485" s="8" t="n"/>
      <c r="L485" s="37" t="n"/>
      <c r="M485" s="10" t="n"/>
      <c r="N485" s="40">
        <f>IF(OR(K485="",L485=""),"",K485*L485*(1-M485))</f>
        <v/>
      </c>
      <c r="O485" s="10" t="n"/>
      <c r="P485" s="40">
        <f>IF(OR(N485="",O485=""),"",N485*O485)</f>
        <v/>
      </c>
      <c r="Q485" s="40">
        <f>IF(OR(N485="",P485=""),"",N485+P485)</f>
        <v/>
      </c>
      <c r="R485" s="2" t="n"/>
      <c r="S485" s="10" t="n"/>
      <c r="T485" s="40">
        <f>IF(OR(Q485="",S485=""),"",Q485*S485)</f>
        <v/>
      </c>
      <c r="U485" s="17">
        <f>IF(D485="","",D485-TODAY())</f>
        <v/>
      </c>
      <c r="V485" s="15">
        <f>IF(R485="","",IF(R485="Aceptado","Ganado",IF(R485="Rechazado","Perdido",IF(D485&lt;TODAY(),"Vencido","Pendiente"))))</f>
        <v/>
      </c>
      <c r="W485" s="7" t="n"/>
    </row>
    <row r="486">
      <c r="A486" s="2" t="n"/>
      <c r="B486" s="2" t="n"/>
      <c r="C486" s="35" t="n"/>
      <c r="D486" s="36">
        <f>IF(C486="","",C486+30)</f>
        <v/>
      </c>
      <c r="E486" s="2" t="n"/>
      <c r="F486" s="5">
        <f>IF(E486="","",IFERROR(VLOOKUP(E486,'Clientes'!$A$2:$E$1000,2,FALSE),"Cliente no encontrado"))</f>
        <v/>
      </c>
      <c r="G486" s="6">
        <f>IF(E486="","",IFERROR(VLOOKUP(E486,'Clientes'!$A$2:$E$1000,3,FALSE),""))</f>
        <v/>
      </c>
      <c r="H486" s="5">
        <f>IF(E486="","",IFERROR(VLOOKUP(E486,'Clientes'!$A$2:$E$1000,4,FALSE),""))</f>
        <v/>
      </c>
      <c r="I486" s="2" t="n"/>
      <c r="J486" s="7" t="n"/>
      <c r="K486" s="8" t="n"/>
      <c r="L486" s="37" t="n"/>
      <c r="M486" s="10" t="n"/>
      <c r="N486" s="38">
        <f>IF(OR(K486="",L486=""),"",K486*L486*(1-M486))</f>
        <v/>
      </c>
      <c r="O486" s="10" t="n"/>
      <c r="P486" s="38">
        <f>IF(OR(N486="",O486=""),"",N486*O486)</f>
        <v/>
      </c>
      <c r="Q486" s="38">
        <f>IF(OR(N486="",P486=""),"",N486+P486)</f>
        <v/>
      </c>
      <c r="R486" s="2" t="n"/>
      <c r="S486" s="10" t="n"/>
      <c r="T486" s="38">
        <f>IF(OR(Q486="",S486=""),"",Q486*S486)</f>
        <v/>
      </c>
      <c r="U486" s="12">
        <f>IF(D486="","",D486-TODAY())</f>
        <v/>
      </c>
      <c r="V486" s="6">
        <f>IF(R486="","",IF(R486="Aceptado","Ganado",IF(R486="Rechazado","Perdido",IF(D486&lt;TODAY(),"Vencido","Pendiente"))))</f>
        <v/>
      </c>
      <c r="W486" s="7" t="n"/>
    </row>
    <row r="487">
      <c r="A487" s="2" t="n"/>
      <c r="B487" s="2" t="n"/>
      <c r="C487" s="35" t="n"/>
      <c r="D487" s="39">
        <f>IF(C487="","",C487+30)</f>
        <v/>
      </c>
      <c r="E487" s="2" t="n"/>
      <c r="F487" s="14">
        <f>IF(E487="","",IFERROR(VLOOKUP(E487,'Clientes'!$A$2:$E$1000,2,FALSE),"Cliente no encontrado"))</f>
        <v/>
      </c>
      <c r="G487" s="15">
        <f>IF(E487="","",IFERROR(VLOOKUP(E487,'Clientes'!$A$2:$E$1000,3,FALSE),""))</f>
        <v/>
      </c>
      <c r="H487" s="14">
        <f>IF(E487="","",IFERROR(VLOOKUP(E487,'Clientes'!$A$2:$E$1000,4,FALSE),""))</f>
        <v/>
      </c>
      <c r="I487" s="2" t="n"/>
      <c r="J487" s="7" t="n"/>
      <c r="K487" s="8" t="n"/>
      <c r="L487" s="37" t="n"/>
      <c r="M487" s="10" t="n"/>
      <c r="N487" s="40">
        <f>IF(OR(K487="",L487=""),"",K487*L487*(1-M487))</f>
        <v/>
      </c>
      <c r="O487" s="10" t="n"/>
      <c r="P487" s="40">
        <f>IF(OR(N487="",O487=""),"",N487*O487)</f>
        <v/>
      </c>
      <c r="Q487" s="40">
        <f>IF(OR(N487="",P487=""),"",N487+P487)</f>
        <v/>
      </c>
      <c r="R487" s="2" t="n"/>
      <c r="S487" s="10" t="n"/>
      <c r="T487" s="40">
        <f>IF(OR(Q487="",S487=""),"",Q487*S487)</f>
        <v/>
      </c>
      <c r="U487" s="17">
        <f>IF(D487="","",D487-TODAY())</f>
        <v/>
      </c>
      <c r="V487" s="15">
        <f>IF(R487="","",IF(R487="Aceptado","Ganado",IF(R487="Rechazado","Perdido",IF(D487&lt;TODAY(),"Vencido","Pendiente"))))</f>
        <v/>
      </c>
      <c r="W487" s="7" t="n"/>
    </row>
    <row r="488">
      <c r="A488" s="2" t="n"/>
      <c r="B488" s="2" t="n"/>
      <c r="C488" s="35" t="n"/>
      <c r="D488" s="36">
        <f>IF(C488="","",C488+30)</f>
        <v/>
      </c>
      <c r="E488" s="2" t="n"/>
      <c r="F488" s="5">
        <f>IF(E488="","",IFERROR(VLOOKUP(E488,'Clientes'!$A$2:$E$1000,2,FALSE),"Cliente no encontrado"))</f>
        <v/>
      </c>
      <c r="G488" s="6">
        <f>IF(E488="","",IFERROR(VLOOKUP(E488,'Clientes'!$A$2:$E$1000,3,FALSE),""))</f>
        <v/>
      </c>
      <c r="H488" s="5">
        <f>IF(E488="","",IFERROR(VLOOKUP(E488,'Clientes'!$A$2:$E$1000,4,FALSE),""))</f>
        <v/>
      </c>
      <c r="I488" s="2" t="n"/>
      <c r="J488" s="7" t="n"/>
      <c r="K488" s="8" t="n"/>
      <c r="L488" s="37" t="n"/>
      <c r="M488" s="10" t="n"/>
      <c r="N488" s="38">
        <f>IF(OR(K488="",L488=""),"",K488*L488*(1-M488))</f>
        <v/>
      </c>
      <c r="O488" s="10" t="n"/>
      <c r="P488" s="38">
        <f>IF(OR(N488="",O488=""),"",N488*O488)</f>
        <v/>
      </c>
      <c r="Q488" s="38">
        <f>IF(OR(N488="",P488=""),"",N488+P488)</f>
        <v/>
      </c>
      <c r="R488" s="2" t="n"/>
      <c r="S488" s="10" t="n"/>
      <c r="T488" s="38">
        <f>IF(OR(Q488="",S488=""),"",Q488*S488)</f>
        <v/>
      </c>
      <c r="U488" s="12">
        <f>IF(D488="","",D488-TODAY())</f>
        <v/>
      </c>
      <c r="V488" s="6">
        <f>IF(R488="","",IF(R488="Aceptado","Ganado",IF(R488="Rechazado","Perdido",IF(D488&lt;TODAY(),"Vencido","Pendiente"))))</f>
        <v/>
      </c>
      <c r="W488" s="7" t="n"/>
    </row>
    <row r="489">
      <c r="A489" s="2" t="n"/>
      <c r="B489" s="2" t="n"/>
      <c r="C489" s="35" t="n"/>
      <c r="D489" s="39">
        <f>IF(C489="","",C489+30)</f>
        <v/>
      </c>
      <c r="E489" s="2" t="n"/>
      <c r="F489" s="14">
        <f>IF(E489="","",IFERROR(VLOOKUP(E489,'Clientes'!$A$2:$E$1000,2,FALSE),"Cliente no encontrado"))</f>
        <v/>
      </c>
      <c r="G489" s="15">
        <f>IF(E489="","",IFERROR(VLOOKUP(E489,'Clientes'!$A$2:$E$1000,3,FALSE),""))</f>
        <v/>
      </c>
      <c r="H489" s="14">
        <f>IF(E489="","",IFERROR(VLOOKUP(E489,'Clientes'!$A$2:$E$1000,4,FALSE),""))</f>
        <v/>
      </c>
      <c r="I489" s="2" t="n"/>
      <c r="J489" s="7" t="n"/>
      <c r="K489" s="8" t="n"/>
      <c r="L489" s="37" t="n"/>
      <c r="M489" s="10" t="n"/>
      <c r="N489" s="40">
        <f>IF(OR(K489="",L489=""),"",K489*L489*(1-M489))</f>
        <v/>
      </c>
      <c r="O489" s="10" t="n"/>
      <c r="P489" s="40">
        <f>IF(OR(N489="",O489=""),"",N489*O489)</f>
        <v/>
      </c>
      <c r="Q489" s="40">
        <f>IF(OR(N489="",P489=""),"",N489+P489)</f>
        <v/>
      </c>
      <c r="R489" s="2" t="n"/>
      <c r="S489" s="10" t="n"/>
      <c r="T489" s="40">
        <f>IF(OR(Q489="",S489=""),"",Q489*S489)</f>
        <v/>
      </c>
      <c r="U489" s="17">
        <f>IF(D489="","",D489-TODAY())</f>
        <v/>
      </c>
      <c r="V489" s="15">
        <f>IF(R489="","",IF(R489="Aceptado","Ganado",IF(R489="Rechazado","Perdido",IF(D489&lt;TODAY(),"Vencido","Pendiente"))))</f>
        <v/>
      </c>
      <c r="W489" s="7" t="n"/>
    </row>
    <row r="490">
      <c r="A490" s="2" t="n"/>
      <c r="B490" s="2" t="n"/>
      <c r="C490" s="35" t="n"/>
      <c r="D490" s="36">
        <f>IF(C490="","",C490+30)</f>
        <v/>
      </c>
      <c r="E490" s="2" t="n"/>
      <c r="F490" s="5">
        <f>IF(E490="","",IFERROR(VLOOKUP(E490,'Clientes'!$A$2:$E$1000,2,FALSE),"Cliente no encontrado"))</f>
        <v/>
      </c>
      <c r="G490" s="6">
        <f>IF(E490="","",IFERROR(VLOOKUP(E490,'Clientes'!$A$2:$E$1000,3,FALSE),""))</f>
        <v/>
      </c>
      <c r="H490" s="5">
        <f>IF(E490="","",IFERROR(VLOOKUP(E490,'Clientes'!$A$2:$E$1000,4,FALSE),""))</f>
        <v/>
      </c>
      <c r="I490" s="2" t="n"/>
      <c r="J490" s="7" t="n"/>
      <c r="K490" s="8" t="n"/>
      <c r="L490" s="37" t="n"/>
      <c r="M490" s="10" t="n"/>
      <c r="N490" s="38">
        <f>IF(OR(K490="",L490=""),"",K490*L490*(1-M490))</f>
        <v/>
      </c>
      <c r="O490" s="10" t="n"/>
      <c r="P490" s="38">
        <f>IF(OR(N490="",O490=""),"",N490*O490)</f>
        <v/>
      </c>
      <c r="Q490" s="38">
        <f>IF(OR(N490="",P490=""),"",N490+P490)</f>
        <v/>
      </c>
      <c r="R490" s="2" t="n"/>
      <c r="S490" s="10" t="n"/>
      <c r="T490" s="38">
        <f>IF(OR(Q490="",S490=""),"",Q490*S490)</f>
        <v/>
      </c>
      <c r="U490" s="12">
        <f>IF(D490="","",D490-TODAY())</f>
        <v/>
      </c>
      <c r="V490" s="6">
        <f>IF(R490="","",IF(R490="Aceptado","Ganado",IF(R490="Rechazado","Perdido",IF(D490&lt;TODAY(),"Vencido","Pendiente"))))</f>
        <v/>
      </c>
      <c r="W490" s="7" t="n"/>
    </row>
    <row r="491">
      <c r="A491" s="2" t="n"/>
      <c r="B491" s="2" t="n"/>
      <c r="C491" s="35" t="n"/>
      <c r="D491" s="39">
        <f>IF(C491="","",C491+30)</f>
        <v/>
      </c>
      <c r="E491" s="2" t="n"/>
      <c r="F491" s="14">
        <f>IF(E491="","",IFERROR(VLOOKUP(E491,'Clientes'!$A$2:$E$1000,2,FALSE),"Cliente no encontrado"))</f>
        <v/>
      </c>
      <c r="G491" s="15">
        <f>IF(E491="","",IFERROR(VLOOKUP(E491,'Clientes'!$A$2:$E$1000,3,FALSE),""))</f>
        <v/>
      </c>
      <c r="H491" s="14">
        <f>IF(E491="","",IFERROR(VLOOKUP(E491,'Clientes'!$A$2:$E$1000,4,FALSE),""))</f>
        <v/>
      </c>
      <c r="I491" s="2" t="n"/>
      <c r="J491" s="7" t="n"/>
      <c r="K491" s="8" t="n"/>
      <c r="L491" s="37" t="n"/>
      <c r="M491" s="10" t="n"/>
      <c r="N491" s="40">
        <f>IF(OR(K491="",L491=""),"",K491*L491*(1-M491))</f>
        <v/>
      </c>
      <c r="O491" s="10" t="n"/>
      <c r="P491" s="40">
        <f>IF(OR(N491="",O491=""),"",N491*O491)</f>
        <v/>
      </c>
      <c r="Q491" s="40">
        <f>IF(OR(N491="",P491=""),"",N491+P491)</f>
        <v/>
      </c>
      <c r="R491" s="2" t="n"/>
      <c r="S491" s="10" t="n"/>
      <c r="T491" s="40">
        <f>IF(OR(Q491="",S491=""),"",Q491*S491)</f>
        <v/>
      </c>
      <c r="U491" s="17">
        <f>IF(D491="","",D491-TODAY())</f>
        <v/>
      </c>
      <c r="V491" s="15">
        <f>IF(R491="","",IF(R491="Aceptado","Ganado",IF(R491="Rechazado","Perdido",IF(D491&lt;TODAY(),"Vencido","Pendiente"))))</f>
        <v/>
      </c>
      <c r="W491" s="7" t="n"/>
    </row>
    <row r="492">
      <c r="A492" s="2" t="n"/>
      <c r="B492" s="2" t="n"/>
      <c r="C492" s="35" t="n"/>
      <c r="D492" s="36">
        <f>IF(C492="","",C492+30)</f>
        <v/>
      </c>
      <c r="E492" s="2" t="n"/>
      <c r="F492" s="5">
        <f>IF(E492="","",IFERROR(VLOOKUP(E492,'Clientes'!$A$2:$E$1000,2,FALSE),"Cliente no encontrado"))</f>
        <v/>
      </c>
      <c r="G492" s="6">
        <f>IF(E492="","",IFERROR(VLOOKUP(E492,'Clientes'!$A$2:$E$1000,3,FALSE),""))</f>
        <v/>
      </c>
      <c r="H492" s="5">
        <f>IF(E492="","",IFERROR(VLOOKUP(E492,'Clientes'!$A$2:$E$1000,4,FALSE),""))</f>
        <v/>
      </c>
      <c r="I492" s="2" t="n"/>
      <c r="J492" s="7" t="n"/>
      <c r="K492" s="8" t="n"/>
      <c r="L492" s="37" t="n"/>
      <c r="M492" s="10" t="n"/>
      <c r="N492" s="38">
        <f>IF(OR(K492="",L492=""),"",K492*L492*(1-M492))</f>
        <v/>
      </c>
      <c r="O492" s="10" t="n"/>
      <c r="P492" s="38">
        <f>IF(OR(N492="",O492=""),"",N492*O492)</f>
        <v/>
      </c>
      <c r="Q492" s="38">
        <f>IF(OR(N492="",P492=""),"",N492+P492)</f>
        <v/>
      </c>
      <c r="R492" s="2" t="n"/>
      <c r="S492" s="10" t="n"/>
      <c r="T492" s="38">
        <f>IF(OR(Q492="",S492=""),"",Q492*S492)</f>
        <v/>
      </c>
      <c r="U492" s="12">
        <f>IF(D492="","",D492-TODAY())</f>
        <v/>
      </c>
      <c r="V492" s="6">
        <f>IF(R492="","",IF(R492="Aceptado","Ganado",IF(R492="Rechazado","Perdido",IF(D492&lt;TODAY(),"Vencido","Pendiente"))))</f>
        <v/>
      </c>
      <c r="W492" s="7" t="n"/>
    </row>
    <row r="493">
      <c r="A493" s="2" t="n"/>
      <c r="B493" s="2" t="n"/>
      <c r="C493" s="35" t="n"/>
      <c r="D493" s="39">
        <f>IF(C493="","",C493+30)</f>
        <v/>
      </c>
      <c r="E493" s="2" t="n"/>
      <c r="F493" s="14">
        <f>IF(E493="","",IFERROR(VLOOKUP(E493,'Clientes'!$A$2:$E$1000,2,FALSE),"Cliente no encontrado"))</f>
        <v/>
      </c>
      <c r="G493" s="15">
        <f>IF(E493="","",IFERROR(VLOOKUP(E493,'Clientes'!$A$2:$E$1000,3,FALSE),""))</f>
        <v/>
      </c>
      <c r="H493" s="14">
        <f>IF(E493="","",IFERROR(VLOOKUP(E493,'Clientes'!$A$2:$E$1000,4,FALSE),""))</f>
        <v/>
      </c>
      <c r="I493" s="2" t="n"/>
      <c r="J493" s="7" t="n"/>
      <c r="K493" s="8" t="n"/>
      <c r="L493" s="37" t="n"/>
      <c r="M493" s="10" t="n"/>
      <c r="N493" s="40">
        <f>IF(OR(K493="",L493=""),"",K493*L493*(1-M493))</f>
        <v/>
      </c>
      <c r="O493" s="10" t="n"/>
      <c r="P493" s="40">
        <f>IF(OR(N493="",O493=""),"",N493*O493)</f>
        <v/>
      </c>
      <c r="Q493" s="40">
        <f>IF(OR(N493="",P493=""),"",N493+P493)</f>
        <v/>
      </c>
      <c r="R493" s="2" t="n"/>
      <c r="S493" s="10" t="n"/>
      <c r="T493" s="40">
        <f>IF(OR(Q493="",S493=""),"",Q493*S493)</f>
        <v/>
      </c>
      <c r="U493" s="17">
        <f>IF(D493="","",D493-TODAY())</f>
        <v/>
      </c>
      <c r="V493" s="15">
        <f>IF(R493="","",IF(R493="Aceptado","Ganado",IF(R493="Rechazado","Perdido",IF(D493&lt;TODAY(),"Vencido","Pendiente"))))</f>
        <v/>
      </c>
      <c r="W493" s="7" t="n"/>
    </row>
    <row r="494">
      <c r="A494" s="2" t="n"/>
      <c r="B494" s="2" t="n"/>
      <c r="C494" s="35" t="n"/>
      <c r="D494" s="36">
        <f>IF(C494="","",C494+30)</f>
        <v/>
      </c>
      <c r="E494" s="2" t="n"/>
      <c r="F494" s="5">
        <f>IF(E494="","",IFERROR(VLOOKUP(E494,'Clientes'!$A$2:$E$1000,2,FALSE),"Cliente no encontrado"))</f>
        <v/>
      </c>
      <c r="G494" s="6">
        <f>IF(E494="","",IFERROR(VLOOKUP(E494,'Clientes'!$A$2:$E$1000,3,FALSE),""))</f>
        <v/>
      </c>
      <c r="H494" s="5">
        <f>IF(E494="","",IFERROR(VLOOKUP(E494,'Clientes'!$A$2:$E$1000,4,FALSE),""))</f>
        <v/>
      </c>
      <c r="I494" s="2" t="n"/>
      <c r="J494" s="7" t="n"/>
      <c r="K494" s="8" t="n"/>
      <c r="L494" s="37" t="n"/>
      <c r="M494" s="10" t="n"/>
      <c r="N494" s="38">
        <f>IF(OR(K494="",L494=""),"",K494*L494*(1-M494))</f>
        <v/>
      </c>
      <c r="O494" s="10" t="n"/>
      <c r="P494" s="38">
        <f>IF(OR(N494="",O494=""),"",N494*O494)</f>
        <v/>
      </c>
      <c r="Q494" s="38">
        <f>IF(OR(N494="",P494=""),"",N494+P494)</f>
        <v/>
      </c>
      <c r="R494" s="2" t="n"/>
      <c r="S494" s="10" t="n"/>
      <c r="T494" s="38">
        <f>IF(OR(Q494="",S494=""),"",Q494*S494)</f>
        <v/>
      </c>
      <c r="U494" s="12">
        <f>IF(D494="","",D494-TODAY())</f>
        <v/>
      </c>
      <c r="V494" s="6">
        <f>IF(R494="","",IF(R494="Aceptado","Ganado",IF(R494="Rechazado","Perdido",IF(D494&lt;TODAY(),"Vencido","Pendiente"))))</f>
        <v/>
      </c>
      <c r="W494" s="7" t="n"/>
    </row>
    <row r="495">
      <c r="A495" s="2" t="n"/>
      <c r="B495" s="2" t="n"/>
      <c r="C495" s="35" t="n"/>
      <c r="D495" s="39">
        <f>IF(C495="","",C495+30)</f>
        <v/>
      </c>
      <c r="E495" s="2" t="n"/>
      <c r="F495" s="14">
        <f>IF(E495="","",IFERROR(VLOOKUP(E495,'Clientes'!$A$2:$E$1000,2,FALSE),"Cliente no encontrado"))</f>
        <v/>
      </c>
      <c r="G495" s="15">
        <f>IF(E495="","",IFERROR(VLOOKUP(E495,'Clientes'!$A$2:$E$1000,3,FALSE),""))</f>
        <v/>
      </c>
      <c r="H495" s="14">
        <f>IF(E495="","",IFERROR(VLOOKUP(E495,'Clientes'!$A$2:$E$1000,4,FALSE),""))</f>
        <v/>
      </c>
      <c r="I495" s="2" t="n"/>
      <c r="J495" s="7" t="n"/>
      <c r="K495" s="8" t="n"/>
      <c r="L495" s="37" t="n"/>
      <c r="M495" s="10" t="n"/>
      <c r="N495" s="40">
        <f>IF(OR(K495="",L495=""),"",K495*L495*(1-M495))</f>
        <v/>
      </c>
      <c r="O495" s="10" t="n"/>
      <c r="P495" s="40">
        <f>IF(OR(N495="",O495=""),"",N495*O495)</f>
        <v/>
      </c>
      <c r="Q495" s="40">
        <f>IF(OR(N495="",P495=""),"",N495+P495)</f>
        <v/>
      </c>
      <c r="R495" s="2" t="n"/>
      <c r="S495" s="10" t="n"/>
      <c r="T495" s="40">
        <f>IF(OR(Q495="",S495=""),"",Q495*S495)</f>
        <v/>
      </c>
      <c r="U495" s="17">
        <f>IF(D495="","",D495-TODAY())</f>
        <v/>
      </c>
      <c r="V495" s="15">
        <f>IF(R495="","",IF(R495="Aceptado","Ganado",IF(R495="Rechazado","Perdido",IF(D495&lt;TODAY(),"Vencido","Pendiente"))))</f>
        <v/>
      </c>
      <c r="W495" s="7" t="n"/>
    </row>
    <row r="496">
      <c r="A496" s="2" t="n"/>
      <c r="B496" s="2" t="n"/>
      <c r="C496" s="35" t="n"/>
      <c r="D496" s="36">
        <f>IF(C496="","",C496+30)</f>
        <v/>
      </c>
      <c r="E496" s="2" t="n"/>
      <c r="F496" s="5">
        <f>IF(E496="","",IFERROR(VLOOKUP(E496,'Clientes'!$A$2:$E$1000,2,FALSE),"Cliente no encontrado"))</f>
        <v/>
      </c>
      <c r="G496" s="6">
        <f>IF(E496="","",IFERROR(VLOOKUP(E496,'Clientes'!$A$2:$E$1000,3,FALSE),""))</f>
        <v/>
      </c>
      <c r="H496" s="5">
        <f>IF(E496="","",IFERROR(VLOOKUP(E496,'Clientes'!$A$2:$E$1000,4,FALSE),""))</f>
        <v/>
      </c>
      <c r="I496" s="2" t="n"/>
      <c r="J496" s="7" t="n"/>
      <c r="K496" s="8" t="n"/>
      <c r="L496" s="37" t="n"/>
      <c r="M496" s="10" t="n"/>
      <c r="N496" s="38">
        <f>IF(OR(K496="",L496=""),"",K496*L496*(1-M496))</f>
        <v/>
      </c>
      <c r="O496" s="10" t="n"/>
      <c r="P496" s="38">
        <f>IF(OR(N496="",O496=""),"",N496*O496)</f>
        <v/>
      </c>
      <c r="Q496" s="38">
        <f>IF(OR(N496="",P496=""),"",N496+P496)</f>
        <v/>
      </c>
      <c r="R496" s="2" t="n"/>
      <c r="S496" s="10" t="n"/>
      <c r="T496" s="38">
        <f>IF(OR(Q496="",S496=""),"",Q496*S496)</f>
        <v/>
      </c>
      <c r="U496" s="12">
        <f>IF(D496="","",D496-TODAY())</f>
        <v/>
      </c>
      <c r="V496" s="6">
        <f>IF(R496="","",IF(R496="Aceptado","Ganado",IF(R496="Rechazado","Perdido",IF(D496&lt;TODAY(),"Vencido","Pendiente"))))</f>
        <v/>
      </c>
      <c r="W496" s="7" t="n"/>
    </row>
    <row r="497">
      <c r="A497" s="2" t="n"/>
      <c r="B497" s="2" t="n"/>
      <c r="C497" s="35" t="n"/>
      <c r="D497" s="39">
        <f>IF(C497="","",C497+30)</f>
        <v/>
      </c>
      <c r="E497" s="2" t="n"/>
      <c r="F497" s="14">
        <f>IF(E497="","",IFERROR(VLOOKUP(E497,'Clientes'!$A$2:$E$1000,2,FALSE),"Cliente no encontrado"))</f>
        <v/>
      </c>
      <c r="G497" s="15">
        <f>IF(E497="","",IFERROR(VLOOKUP(E497,'Clientes'!$A$2:$E$1000,3,FALSE),""))</f>
        <v/>
      </c>
      <c r="H497" s="14">
        <f>IF(E497="","",IFERROR(VLOOKUP(E497,'Clientes'!$A$2:$E$1000,4,FALSE),""))</f>
        <v/>
      </c>
      <c r="I497" s="2" t="n"/>
      <c r="J497" s="7" t="n"/>
      <c r="K497" s="8" t="n"/>
      <c r="L497" s="37" t="n"/>
      <c r="M497" s="10" t="n"/>
      <c r="N497" s="40">
        <f>IF(OR(K497="",L497=""),"",K497*L497*(1-M497))</f>
        <v/>
      </c>
      <c r="O497" s="10" t="n"/>
      <c r="P497" s="40">
        <f>IF(OR(N497="",O497=""),"",N497*O497)</f>
        <v/>
      </c>
      <c r="Q497" s="40">
        <f>IF(OR(N497="",P497=""),"",N497+P497)</f>
        <v/>
      </c>
      <c r="R497" s="2" t="n"/>
      <c r="S497" s="10" t="n"/>
      <c r="T497" s="40">
        <f>IF(OR(Q497="",S497=""),"",Q497*S497)</f>
        <v/>
      </c>
      <c r="U497" s="17">
        <f>IF(D497="","",D497-TODAY())</f>
        <v/>
      </c>
      <c r="V497" s="15">
        <f>IF(R497="","",IF(R497="Aceptado","Ganado",IF(R497="Rechazado","Perdido",IF(D497&lt;TODAY(),"Vencido","Pendiente"))))</f>
        <v/>
      </c>
      <c r="W497" s="7" t="n"/>
    </row>
    <row r="498">
      <c r="A498" s="2" t="n"/>
      <c r="B498" s="2" t="n"/>
      <c r="C498" s="35" t="n"/>
      <c r="D498" s="36">
        <f>IF(C498="","",C498+30)</f>
        <v/>
      </c>
      <c r="E498" s="2" t="n"/>
      <c r="F498" s="5">
        <f>IF(E498="","",IFERROR(VLOOKUP(E498,'Clientes'!$A$2:$E$1000,2,FALSE),"Cliente no encontrado"))</f>
        <v/>
      </c>
      <c r="G498" s="6">
        <f>IF(E498="","",IFERROR(VLOOKUP(E498,'Clientes'!$A$2:$E$1000,3,FALSE),""))</f>
        <v/>
      </c>
      <c r="H498" s="5">
        <f>IF(E498="","",IFERROR(VLOOKUP(E498,'Clientes'!$A$2:$E$1000,4,FALSE),""))</f>
        <v/>
      </c>
      <c r="I498" s="2" t="n"/>
      <c r="J498" s="7" t="n"/>
      <c r="K498" s="8" t="n"/>
      <c r="L498" s="37" t="n"/>
      <c r="M498" s="10" t="n"/>
      <c r="N498" s="38">
        <f>IF(OR(K498="",L498=""),"",K498*L498*(1-M498))</f>
        <v/>
      </c>
      <c r="O498" s="10" t="n"/>
      <c r="P498" s="38">
        <f>IF(OR(N498="",O498=""),"",N498*O498)</f>
        <v/>
      </c>
      <c r="Q498" s="38">
        <f>IF(OR(N498="",P498=""),"",N498+P498)</f>
        <v/>
      </c>
      <c r="R498" s="2" t="n"/>
      <c r="S498" s="10" t="n"/>
      <c r="T498" s="38">
        <f>IF(OR(Q498="",S498=""),"",Q498*S498)</f>
        <v/>
      </c>
      <c r="U498" s="12">
        <f>IF(D498="","",D498-TODAY())</f>
        <v/>
      </c>
      <c r="V498" s="6">
        <f>IF(R498="","",IF(R498="Aceptado","Ganado",IF(R498="Rechazado","Perdido",IF(D498&lt;TODAY(),"Vencido","Pendiente"))))</f>
        <v/>
      </c>
      <c r="W498" s="7" t="n"/>
    </row>
    <row r="499">
      <c r="A499" s="2" t="n"/>
      <c r="B499" s="2" t="n"/>
      <c r="C499" s="35" t="n"/>
      <c r="D499" s="39">
        <f>IF(C499="","",C499+30)</f>
        <v/>
      </c>
      <c r="E499" s="2" t="n"/>
      <c r="F499" s="14">
        <f>IF(E499="","",IFERROR(VLOOKUP(E499,'Clientes'!$A$2:$E$1000,2,FALSE),"Cliente no encontrado"))</f>
        <v/>
      </c>
      <c r="G499" s="15">
        <f>IF(E499="","",IFERROR(VLOOKUP(E499,'Clientes'!$A$2:$E$1000,3,FALSE),""))</f>
        <v/>
      </c>
      <c r="H499" s="14">
        <f>IF(E499="","",IFERROR(VLOOKUP(E499,'Clientes'!$A$2:$E$1000,4,FALSE),""))</f>
        <v/>
      </c>
      <c r="I499" s="2" t="n"/>
      <c r="J499" s="7" t="n"/>
      <c r="K499" s="8" t="n"/>
      <c r="L499" s="37" t="n"/>
      <c r="M499" s="10" t="n"/>
      <c r="N499" s="40">
        <f>IF(OR(K499="",L499=""),"",K499*L499*(1-M499))</f>
        <v/>
      </c>
      <c r="O499" s="10" t="n"/>
      <c r="P499" s="40">
        <f>IF(OR(N499="",O499=""),"",N499*O499)</f>
        <v/>
      </c>
      <c r="Q499" s="40">
        <f>IF(OR(N499="",P499=""),"",N499+P499)</f>
        <v/>
      </c>
      <c r="R499" s="2" t="n"/>
      <c r="S499" s="10" t="n"/>
      <c r="T499" s="40">
        <f>IF(OR(Q499="",S499=""),"",Q499*S499)</f>
        <v/>
      </c>
      <c r="U499" s="17">
        <f>IF(D499="","",D499-TODAY())</f>
        <v/>
      </c>
      <c r="V499" s="15">
        <f>IF(R499="","",IF(R499="Aceptado","Ganado",IF(R499="Rechazado","Perdido",IF(D499&lt;TODAY(),"Vencido","Pendiente"))))</f>
        <v/>
      </c>
      <c r="W499" s="7" t="n"/>
    </row>
    <row r="500">
      <c r="A500" s="2" t="n"/>
      <c r="B500" s="2" t="n"/>
      <c r="C500" s="35" t="n"/>
      <c r="D500" s="36">
        <f>IF(C500="","",C500+30)</f>
        <v/>
      </c>
      <c r="E500" s="2" t="n"/>
      <c r="F500" s="5">
        <f>IF(E500="","",IFERROR(VLOOKUP(E500,'Clientes'!$A$2:$E$1000,2,FALSE),"Cliente no encontrado"))</f>
        <v/>
      </c>
      <c r="G500" s="6">
        <f>IF(E500="","",IFERROR(VLOOKUP(E500,'Clientes'!$A$2:$E$1000,3,FALSE),""))</f>
        <v/>
      </c>
      <c r="H500" s="5">
        <f>IF(E500="","",IFERROR(VLOOKUP(E500,'Clientes'!$A$2:$E$1000,4,FALSE),""))</f>
        <v/>
      </c>
      <c r="I500" s="2" t="n"/>
      <c r="J500" s="7" t="n"/>
      <c r="K500" s="8" t="n"/>
      <c r="L500" s="37" t="n"/>
      <c r="M500" s="10" t="n"/>
      <c r="N500" s="38">
        <f>IF(OR(K500="",L500=""),"",K500*L500*(1-M500))</f>
        <v/>
      </c>
      <c r="O500" s="10" t="n"/>
      <c r="P500" s="38">
        <f>IF(OR(N500="",O500=""),"",N500*O500)</f>
        <v/>
      </c>
      <c r="Q500" s="38">
        <f>IF(OR(N500="",P500=""),"",N500+P500)</f>
        <v/>
      </c>
      <c r="R500" s="2" t="n"/>
      <c r="S500" s="10" t="n"/>
      <c r="T500" s="38">
        <f>IF(OR(Q500="",S500=""),"",Q500*S500)</f>
        <v/>
      </c>
      <c r="U500" s="12">
        <f>IF(D500="","",D500-TODAY())</f>
        <v/>
      </c>
      <c r="V500" s="6">
        <f>IF(R500="","",IF(R500="Aceptado","Ganado",IF(R500="Rechazado","Perdido",IF(D500&lt;TODAY(),"Vencido","Pendiente"))))</f>
        <v/>
      </c>
      <c r="W500" s="7" t="n"/>
    </row>
    <row r="501">
      <c r="A501" s="2" t="n"/>
      <c r="B501" s="2" t="n"/>
      <c r="C501" s="35" t="n"/>
      <c r="D501" s="39">
        <f>IF(C501="","",C501+30)</f>
        <v/>
      </c>
      <c r="E501" s="2" t="n"/>
      <c r="F501" s="14">
        <f>IF(E501="","",IFERROR(VLOOKUP(E501,'Clientes'!$A$2:$E$1000,2,FALSE),"Cliente no encontrado"))</f>
        <v/>
      </c>
      <c r="G501" s="15">
        <f>IF(E501="","",IFERROR(VLOOKUP(E501,'Clientes'!$A$2:$E$1000,3,FALSE),""))</f>
        <v/>
      </c>
      <c r="H501" s="14">
        <f>IF(E501="","",IFERROR(VLOOKUP(E501,'Clientes'!$A$2:$E$1000,4,FALSE),""))</f>
        <v/>
      </c>
      <c r="I501" s="2" t="n"/>
      <c r="J501" s="7" t="n"/>
      <c r="K501" s="8" t="n"/>
      <c r="L501" s="37" t="n"/>
      <c r="M501" s="10" t="n"/>
      <c r="N501" s="40">
        <f>IF(OR(K501="",L501=""),"",K501*L501*(1-M501))</f>
        <v/>
      </c>
      <c r="O501" s="10" t="n"/>
      <c r="P501" s="40">
        <f>IF(OR(N501="",O501=""),"",N501*O501)</f>
        <v/>
      </c>
      <c r="Q501" s="40">
        <f>IF(OR(N501="",P501=""),"",N501+P501)</f>
        <v/>
      </c>
      <c r="R501" s="2" t="n"/>
      <c r="S501" s="10" t="n"/>
      <c r="T501" s="40">
        <f>IF(OR(Q501="",S501=""),"",Q501*S501)</f>
        <v/>
      </c>
      <c r="U501" s="17">
        <f>IF(D501="","",D501-TODAY())</f>
        <v/>
      </c>
      <c r="V501" s="15">
        <f>IF(R501="","",IF(R501="Aceptado","Ganado",IF(R501="Rechazado","Perdido",IF(D501&lt;TODAY(),"Vencido","Pendiente"))))</f>
        <v/>
      </c>
      <c r="W501" s="7" t="n"/>
    </row>
    <row r="502">
      <c r="A502" s="2" t="n"/>
      <c r="B502" s="2" t="n"/>
      <c r="C502" s="35" t="n"/>
      <c r="D502" s="36">
        <f>IF(C502="","",C502+30)</f>
        <v/>
      </c>
      <c r="E502" s="2" t="n"/>
      <c r="F502" s="5">
        <f>IF(E502="","",IFERROR(VLOOKUP(E502,'Clientes'!$A$2:$E$1000,2,FALSE),"Cliente no encontrado"))</f>
        <v/>
      </c>
      <c r="G502" s="6">
        <f>IF(E502="","",IFERROR(VLOOKUP(E502,'Clientes'!$A$2:$E$1000,3,FALSE),""))</f>
        <v/>
      </c>
      <c r="H502" s="5">
        <f>IF(E502="","",IFERROR(VLOOKUP(E502,'Clientes'!$A$2:$E$1000,4,FALSE),""))</f>
        <v/>
      </c>
      <c r="I502" s="2" t="n"/>
      <c r="J502" s="7" t="n"/>
      <c r="K502" s="8" t="n"/>
      <c r="L502" s="37" t="n"/>
      <c r="M502" s="10" t="n"/>
      <c r="N502" s="38">
        <f>IF(OR(K502="",L502=""),"",K502*L502*(1-M502))</f>
        <v/>
      </c>
      <c r="O502" s="10" t="n"/>
      <c r="P502" s="38">
        <f>IF(OR(N502="",O502=""),"",N502*O502)</f>
        <v/>
      </c>
      <c r="Q502" s="38">
        <f>IF(OR(N502="",P502=""),"",N502+P502)</f>
        <v/>
      </c>
      <c r="R502" s="2" t="n"/>
      <c r="S502" s="10" t="n"/>
      <c r="T502" s="38">
        <f>IF(OR(Q502="",S502=""),"",Q502*S502)</f>
        <v/>
      </c>
      <c r="U502" s="12">
        <f>IF(D502="","",D502-TODAY())</f>
        <v/>
      </c>
      <c r="V502" s="6">
        <f>IF(R502="","",IF(R502="Aceptado","Ganado",IF(R502="Rechazado","Perdido",IF(D502&lt;TODAY(),"Vencido","Pendiente"))))</f>
        <v/>
      </c>
      <c r="W502" s="7" t="n"/>
    </row>
    <row r="503">
      <c r="A503" s="2" t="n"/>
      <c r="B503" s="2" t="n"/>
      <c r="C503" s="35" t="n"/>
      <c r="D503" s="39">
        <f>IF(C503="","",C503+30)</f>
        <v/>
      </c>
      <c r="E503" s="2" t="n"/>
      <c r="F503" s="14">
        <f>IF(E503="","",IFERROR(VLOOKUP(E503,'Clientes'!$A$2:$E$1000,2,FALSE),"Cliente no encontrado"))</f>
        <v/>
      </c>
      <c r="G503" s="15">
        <f>IF(E503="","",IFERROR(VLOOKUP(E503,'Clientes'!$A$2:$E$1000,3,FALSE),""))</f>
        <v/>
      </c>
      <c r="H503" s="14">
        <f>IF(E503="","",IFERROR(VLOOKUP(E503,'Clientes'!$A$2:$E$1000,4,FALSE),""))</f>
        <v/>
      </c>
      <c r="I503" s="2" t="n"/>
      <c r="J503" s="7" t="n"/>
      <c r="K503" s="8" t="n"/>
      <c r="L503" s="37" t="n"/>
      <c r="M503" s="10" t="n"/>
      <c r="N503" s="40">
        <f>IF(OR(K503="",L503=""),"",K503*L503*(1-M503))</f>
        <v/>
      </c>
      <c r="O503" s="10" t="n"/>
      <c r="P503" s="40">
        <f>IF(OR(N503="",O503=""),"",N503*O503)</f>
        <v/>
      </c>
      <c r="Q503" s="40">
        <f>IF(OR(N503="",P503=""),"",N503+P503)</f>
        <v/>
      </c>
      <c r="R503" s="2" t="n"/>
      <c r="S503" s="10" t="n"/>
      <c r="T503" s="40">
        <f>IF(OR(Q503="",S503=""),"",Q503*S503)</f>
        <v/>
      </c>
      <c r="U503" s="17">
        <f>IF(D503="","",D503-TODAY())</f>
        <v/>
      </c>
      <c r="V503" s="15">
        <f>IF(R503="","",IF(R503="Aceptado","Ganado",IF(R503="Rechazado","Perdido",IF(D503&lt;TODAY(),"Vencido","Pendiente"))))</f>
        <v/>
      </c>
      <c r="W503" s="7" t="n"/>
    </row>
    <row r="504">
      <c r="A504" s="2" t="n"/>
      <c r="B504" s="2" t="n"/>
      <c r="C504" s="35" t="n"/>
      <c r="D504" s="36">
        <f>IF(C504="","",C504+30)</f>
        <v/>
      </c>
      <c r="E504" s="2" t="n"/>
      <c r="F504" s="5">
        <f>IF(E504="","",IFERROR(VLOOKUP(E504,'Clientes'!$A$2:$E$1000,2,FALSE),"Cliente no encontrado"))</f>
        <v/>
      </c>
      <c r="G504" s="6">
        <f>IF(E504="","",IFERROR(VLOOKUP(E504,'Clientes'!$A$2:$E$1000,3,FALSE),""))</f>
        <v/>
      </c>
      <c r="H504" s="5">
        <f>IF(E504="","",IFERROR(VLOOKUP(E504,'Clientes'!$A$2:$E$1000,4,FALSE),""))</f>
        <v/>
      </c>
      <c r="I504" s="2" t="n"/>
      <c r="J504" s="7" t="n"/>
      <c r="K504" s="8" t="n"/>
      <c r="L504" s="37" t="n"/>
      <c r="M504" s="10" t="n"/>
      <c r="N504" s="38">
        <f>IF(OR(K504="",L504=""),"",K504*L504*(1-M504))</f>
        <v/>
      </c>
      <c r="O504" s="10" t="n"/>
      <c r="P504" s="38">
        <f>IF(OR(N504="",O504=""),"",N504*O504)</f>
        <v/>
      </c>
      <c r="Q504" s="38">
        <f>IF(OR(N504="",P504=""),"",N504+P504)</f>
        <v/>
      </c>
      <c r="R504" s="2" t="n"/>
      <c r="S504" s="10" t="n"/>
      <c r="T504" s="38">
        <f>IF(OR(Q504="",S504=""),"",Q504*S504)</f>
        <v/>
      </c>
      <c r="U504" s="12">
        <f>IF(D504="","",D504-TODAY())</f>
        <v/>
      </c>
      <c r="V504" s="6">
        <f>IF(R504="","",IF(R504="Aceptado","Ganado",IF(R504="Rechazado","Perdido",IF(D504&lt;TODAY(),"Vencido","Pendiente"))))</f>
        <v/>
      </c>
      <c r="W504" s="7" t="n"/>
    </row>
    <row r="505">
      <c r="A505" s="2" t="n"/>
      <c r="B505" s="2" t="n"/>
      <c r="C505" s="35" t="n"/>
      <c r="D505" s="39">
        <f>IF(C505="","",C505+30)</f>
        <v/>
      </c>
      <c r="E505" s="2" t="n"/>
      <c r="F505" s="14">
        <f>IF(E505="","",IFERROR(VLOOKUP(E505,'Clientes'!$A$2:$E$1000,2,FALSE),"Cliente no encontrado"))</f>
        <v/>
      </c>
      <c r="G505" s="15">
        <f>IF(E505="","",IFERROR(VLOOKUP(E505,'Clientes'!$A$2:$E$1000,3,FALSE),""))</f>
        <v/>
      </c>
      <c r="H505" s="14">
        <f>IF(E505="","",IFERROR(VLOOKUP(E505,'Clientes'!$A$2:$E$1000,4,FALSE),""))</f>
        <v/>
      </c>
      <c r="I505" s="2" t="n"/>
      <c r="J505" s="7" t="n"/>
      <c r="K505" s="8" t="n"/>
      <c r="L505" s="37" t="n"/>
      <c r="M505" s="10" t="n"/>
      <c r="N505" s="40">
        <f>IF(OR(K505="",L505=""),"",K505*L505*(1-M505))</f>
        <v/>
      </c>
      <c r="O505" s="10" t="n"/>
      <c r="P505" s="40">
        <f>IF(OR(N505="",O505=""),"",N505*O505)</f>
        <v/>
      </c>
      <c r="Q505" s="40">
        <f>IF(OR(N505="",P505=""),"",N505+P505)</f>
        <v/>
      </c>
      <c r="R505" s="2" t="n"/>
      <c r="S505" s="10" t="n"/>
      <c r="T505" s="40">
        <f>IF(OR(Q505="",S505=""),"",Q505*S505)</f>
        <v/>
      </c>
      <c r="U505" s="17">
        <f>IF(D505="","",D505-TODAY())</f>
        <v/>
      </c>
      <c r="V505" s="15">
        <f>IF(R505="","",IF(R505="Aceptado","Ganado",IF(R505="Rechazado","Perdido",IF(D505&lt;TODAY(),"Vencido","Pendiente"))))</f>
        <v/>
      </c>
      <c r="W505" s="7" t="n"/>
    </row>
    <row r="506">
      <c r="A506" s="2" t="n"/>
      <c r="B506" s="2" t="n"/>
      <c r="C506" s="35" t="n"/>
      <c r="D506" s="36">
        <f>IF(C506="","",C506+30)</f>
        <v/>
      </c>
      <c r="E506" s="2" t="n"/>
      <c r="F506" s="5">
        <f>IF(E506="","",IFERROR(VLOOKUP(E506,'Clientes'!$A$2:$E$1000,2,FALSE),"Cliente no encontrado"))</f>
        <v/>
      </c>
      <c r="G506" s="6">
        <f>IF(E506="","",IFERROR(VLOOKUP(E506,'Clientes'!$A$2:$E$1000,3,FALSE),""))</f>
        <v/>
      </c>
      <c r="H506" s="5">
        <f>IF(E506="","",IFERROR(VLOOKUP(E506,'Clientes'!$A$2:$E$1000,4,FALSE),""))</f>
        <v/>
      </c>
      <c r="I506" s="2" t="n"/>
      <c r="J506" s="7" t="n"/>
      <c r="K506" s="8" t="n"/>
      <c r="L506" s="37" t="n"/>
      <c r="M506" s="10" t="n"/>
      <c r="N506" s="38">
        <f>IF(OR(K506="",L506=""),"",K506*L506*(1-M506))</f>
        <v/>
      </c>
      <c r="O506" s="10" t="n"/>
      <c r="P506" s="38">
        <f>IF(OR(N506="",O506=""),"",N506*O506)</f>
        <v/>
      </c>
      <c r="Q506" s="38">
        <f>IF(OR(N506="",P506=""),"",N506+P506)</f>
        <v/>
      </c>
      <c r="R506" s="2" t="n"/>
      <c r="S506" s="10" t="n"/>
      <c r="T506" s="38">
        <f>IF(OR(Q506="",S506=""),"",Q506*S506)</f>
        <v/>
      </c>
      <c r="U506" s="12">
        <f>IF(D506="","",D506-TODAY())</f>
        <v/>
      </c>
      <c r="V506" s="6">
        <f>IF(R506="","",IF(R506="Aceptado","Ganado",IF(R506="Rechazado","Perdido",IF(D506&lt;TODAY(),"Vencido","Pendiente"))))</f>
        <v/>
      </c>
      <c r="W506" s="7" t="n"/>
    </row>
    <row r="507">
      <c r="A507" s="2" t="n"/>
      <c r="B507" s="2" t="n"/>
      <c r="C507" s="35" t="n"/>
      <c r="D507" s="39">
        <f>IF(C507="","",C507+30)</f>
        <v/>
      </c>
      <c r="E507" s="2" t="n"/>
      <c r="F507" s="14">
        <f>IF(E507="","",IFERROR(VLOOKUP(E507,'Clientes'!$A$2:$E$1000,2,FALSE),"Cliente no encontrado"))</f>
        <v/>
      </c>
      <c r="G507" s="15">
        <f>IF(E507="","",IFERROR(VLOOKUP(E507,'Clientes'!$A$2:$E$1000,3,FALSE),""))</f>
        <v/>
      </c>
      <c r="H507" s="14">
        <f>IF(E507="","",IFERROR(VLOOKUP(E507,'Clientes'!$A$2:$E$1000,4,FALSE),""))</f>
        <v/>
      </c>
      <c r="I507" s="2" t="n"/>
      <c r="J507" s="7" t="n"/>
      <c r="K507" s="8" t="n"/>
      <c r="L507" s="37" t="n"/>
      <c r="M507" s="10" t="n"/>
      <c r="N507" s="40">
        <f>IF(OR(K507="",L507=""),"",K507*L507*(1-M507))</f>
        <v/>
      </c>
      <c r="O507" s="10" t="n"/>
      <c r="P507" s="40">
        <f>IF(OR(N507="",O507=""),"",N507*O507)</f>
        <v/>
      </c>
      <c r="Q507" s="40">
        <f>IF(OR(N507="",P507=""),"",N507+P507)</f>
        <v/>
      </c>
      <c r="R507" s="2" t="n"/>
      <c r="S507" s="10" t="n"/>
      <c r="T507" s="40">
        <f>IF(OR(Q507="",S507=""),"",Q507*S507)</f>
        <v/>
      </c>
      <c r="U507" s="17">
        <f>IF(D507="","",D507-TODAY())</f>
        <v/>
      </c>
      <c r="V507" s="15">
        <f>IF(R507="","",IF(R507="Aceptado","Ganado",IF(R507="Rechazado","Perdido",IF(D507&lt;TODAY(),"Vencido","Pendiente"))))</f>
        <v/>
      </c>
      <c r="W507" s="7" t="n"/>
    </row>
    <row r="508">
      <c r="A508" s="2" t="n"/>
      <c r="B508" s="2" t="n"/>
      <c r="C508" s="35" t="n"/>
      <c r="D508" s="36">
        <f>IF(C508="","",C508+30)</f>
        <v/>
      </c>
      <c r="E508" s="2" t="n"/>
      <c r="F508" s="5">
        <f>IF(E508="","",IFERROR(VLOOKUP(E508,'Clientes'!$A$2:$E$1000,2,FALSE),"Cliente no encontrado"))</f>
        <v/>
      </c>
      <c r="G508" s="6">
        <f>IF(E508="","",IFERROR(VLOOKUP(E508,'Clientes'!$A$2:$E$1000,3,FALSE),""))</f>
        <v/>
      </c>
      <c r="H508" s="5">
        <f>IF(E508="","",IFERROR(VLOOKUP(E508,'Clientes'!$A$2:$E$1000,4,FALSE),""))</f>
        <v/>
      </c>
      <c r="I508" s="2" t="n"/>
      <c r="J508" s="7" t="n"/>
      <c r="K508" s="8" t="n"/>
      <c r="L508" s="37" t="n"/>
      <c r="M508" s="10" t="n"/>
      <c r="N508" s="38">
        <f>IF(OR(K508="",L508=""),"",K508*L508*(1-M508))</f>
        <v/>
      </c>
      <c r="O508" s="10" t="n"/>
      <c r="P508" s="38">
        <f>IF(OR(N508="",O508=""),"",N508*O508)</f>
        <v/>
      </c>
      <c r="Q508" s="38">
        <f>IF(OR(N508="",P508=""),"",N508+P508)</f>
        <v/>
      </c>
      <c r="R508" s="2" t="n"/>
      <c r="S508" s="10" t="n"/>
      <c r="T508" s="38">
        <f>IF(OR(Q508="",S508=""),"",Q508*S508)</f>
        <v/>
      </c>
      <c r="U508" s="12">
        <f>IF(D508="","",D508-TODAY())</f>
        <v/>
      </c>
      <c r="V508" s="6">
        <f>IF(R508="","",IF(R508="Aceptado","Ganado",IF(R508="Rechazado","Perdido",IF(D508&lt;TODAY(),"Vencido","Pendiente"))))</f>
        <v/>
      </c>
      <c r="W508" s="7" t="n"/>
    </row>
    <row r="509">
      <c r="A509" s="2" t="n"/>
      <c r="B509" s="2" t="n"/>
      <c r="C509" s="35" t="n"/>
      <c r="D509" s="39">
        <f>IF(C509="","",C509+30)</f>
        <v/>
      </c>
      <c r="E509" s="2" t="n"/>
      <c r="F509" s="14">
        <f>IF(E509="","",IFERROR(VLOOKUP(E509,'Clientes'!$A$2:$E$1000,2,FALSE),"Cliente no encontrado"))</f>
        <v/>
      </c>
      <c r="G509" s="15">
        <f>IF(E509="","",IFERROR(VLOOKUP(E509,'Clientes'!$A$2:$E$1000,3,FALSE),""))</f>
        <v/>
      </c>
      <c r="H509" s="14">
        <f>IF(E509="","",IFERROR(VLOOKUP(E509,'Clientes'!$A$2:$E$1000,4,FALSE),""))</f>
        <v/>
      </c>
      <c r="I509" s="2" t="n"/>
      <c r="J509" s="7" t="n"/>
      <c r="K509" s="8" t="n"/>
      <c r="L509" s="37" t="n"/>
      <c r="M509" s="10" t="n"/>
      <c r="N509" s="40">
        <f>IF(OR(K509="",L509=""),"",K509*L509*(1-M509))</f>
        <v/>
      </c>
      <c r="O509" s="10" t="n"/>
      <c r="P509" s="40">
        <f>IF(OR(N509="",O509=""),"",N509*O509)</f>
        <v/>
      </c>
      <c r="Q509" s="40">
        <f>IF(OR(N509="",P509=""),"",N509+P509)</f>
        <v/>
      </c>
      <c r="R509" s="2" t="n"/>
      <c r="S509" s="10" t="n"/>
      <c r="T509" s="40">
        <f>IF(OR(Q509="",S509=""),"",Q509*S509)</f>
        <v/>
      </c>
      <c r="U509" s="17">
        <f>IF(D509="","",D509-TODAY())</f>
        <v/>
      </c>
      <c r="V509" s="15">
        <f>IF(R509="","",IF(R509="Aceptado","Ganado",IF(R509="Rechazado","Perdido",IF(D509&lt;TODAY(),"Vencido","Pendiente"))))</f>
        <v/>
      </c>
      <c r="W509" s="7" t="n"/>
    </row>
    <row r="510">
      <c r="A510" s="2" t="n"/>
      <c r="B510" s="2" t="n"/>
      <c r="C510" s="35" t="n"/>
      <c r="D510" s="36">
        <f>IF(C510="","",C510+30)</f>
        <v/>
      </c>
      <c r="E510" s="2" t="n"/>
      <c r="F510" s="5">
        <f>IF(E510="","",IFERROR(VLOOKUP(E510,'Clientes'!$A$2:$E$1000,2,FALSE),"Cliente no encontrado"))</f>
        <v/>
      </c>
      <c r="G510" s="6">
        <f>IF(E510="","",IFERROR(VLOOKUP(E510,'Clientes'!$A$2:$E$1000,3,FALSE),""))</f>
        <v/>
      </c>
      <c r="H510" s="5">
        <f>IF(E510="","",IFERROR(VLOOKUP(E510,'Clientes'!$A$2:$E$1000,4,FALSE),""))</f>
        <v/>
      </c>
      <c r="I510" s="2" t="n"/>
      <c r="J510" s="7" t="n"/>
      <c r="K510" s="8" t="n"/>
      <c r="L510" s="37" t="n"/>
      <c r="M510" s="10" t="n"/>
      <c r="N510" s="38">
        <f>IF(OR(K510="",L510=""),"",K510*L510*(1-M510))</f>
        <v/>
      </c>
      <c r="O510" s="10" t="n"/>
      <c r="P510" s="38">
        <f>IF(OR(N510="",O510=""),"",N510*O510)</f>
        <v/>
      </c>
      <c r="Q510" s="38">
        <f>IF(OR(N510="",P510=""),"",N510+P510)</f>
        <v/>
      </c>
      <c r="R510" s="2" t="n"/>
      <c r="S510" s="10" t="n"/>
      <c r="T510" s="38">
        <f>IF(OR(Q510="",S510=""),"",Q510*S510)</f>
        <v/>
      </c>
      <c r="U510" s="12">
        <f>IF(D510="","",D510-TODAY())</f>
        <v/>
      </c>
      <c r="V510" s="6">
        <f>IF(R510="","",IF(R510="Aceptado","Ganado",IF(R510="Rechazado","Perdido",IF(D510&lt;TODAY(),"Vencido","Pendiente"))))</f>
        <v/>
      </c>
      <c r="W510" s="7" t="n"/>
    </row>
    <row r="511">
      <c r="A511" s="2" t="n"/>
      <c r="B511" s="2" t="n"/>
      <c r="C511" s="35" t="n"/>
      <c r="D511" s="39">
        <f>IF(C511="","",C511+30)</f>
        <v/>
      </c>
      <c r="E511" s="2" t="n"/>
      <c r="F511" s="14">
        <f>IF(E511="","",IFERROR(VLOOKUP(E511,'Clientes'!$A$2:$E$1000,2,FALSE),"Cliente no encontrado"))</f>
        <v/>
      </c>
      <c r="G511" s="15">
        <f>IF(E511="","",IFERROR(VLOOKUP(E511,'Clientes'!$A$2:$E$1000,3,FALSE),""))</f>
        <v/>
      </c>
      <c r="H511" s="14">
        <f>IF(E511="","",IFERROR(VLOOKUP(E511,'Clientes'!$A$2:$E$1000,4,FALSE),""))</f>
        <v/>
      </c>
      <c r="I511" s="2" t="n"/>
      <c r="J511" s="7" t="n"/>
      <c r="K511" s="8" t="n"/>
      <c r="L511" s="37" t="n"/>
      <c r="M511" s="10" t="n"/>
      <c r="N511" s="40">
        <f>IF(OR(K511="",L511=""),"",K511*L511*(1-M511))</f>
        <v/>
      </c>
      <c r="O511" s="10" t="n"/>
      <c r="P511" s="40">
        <f>IF(OR(N511="",O511=""),"",N511*O511)</f>
        <v/>
      </c>
      <c r="Q511" s="40">
        <f>IF(OR(N511="",P511=""),"",N511+P511)</f>
        <v/>
      </c>
      <c r="R511" s="2" t="n"/>
      <c r="S511" s="10" t="n"/>
      <c r="T511" s="40">
        <f>IF(OR(Q511="",S511=""),"",Q511*S511)</f>
        <v/>
      </c>
      <c r="U511" s="17">
        <f>IF(D511="","",D511-TODAY())</f>
        <v/>
      </c>
      <c r="V511" s="15">
        <f>IF(R511="","",IF(R511="Aceptado","Ganado",IF(R511="Rechazado","Perdido",IF(D511&lt;TODAY(),"Vencido","Pendiente"))))</f>
        <v/>
      </c>
      <c r="W511" s="7" t="n"/>
    </row>
    <row r="512">
      <c r="A512" s="2" t="n"/>
      <c r="B512" s="2" t="n"/>
      <c r="C512" s="35" t="n"/>
      <c r="D512" s="36">
        <f>IF(C512="","",C512+30)</f>
        <v/>
      </c>
      <c r="E512" s="2" t="n"/>
      <c r="F512" s="5">
        <f>IF(E512="","",IFERROR(VLOOKUP(E512,'Clientes'!$A$2:$E$1000,2,FALSE),"Cliente no encontrado"))</f>
        <v/>
      </c>
      <c r="G512" s="6">
        <f>IF(E512="","",IFERROR(VLOOKUP(E512,'Clientes'!$A$2:$E$1000,3,FALSE),""))</f>
        <v/>
      </c>
      <c r="H512" s="5">
        <f>IF(E512="","",IFERROR(VLOOKUP(E512,'Clientes'!$A$2:$E$1000,4,FALSE),""))</f>
        <v/>
      </c>
      <c r="I512" s="2" t="n"/>
      <c r="J512" s="7" t="n"/>
      <c r="K512" s="8" t="n"/>
      <c r="L512" s="37" t="n"/>
      <c r="M512" s="10" t="n"/>
      <c r="N512" s="38">
        <f>IF(OR(K512="",L512=""),"",K512*L512*(1-M512))</f>
        <v/>
      </c>
      <c r="O512" s="10" t="n"/>
      <c r="P512" s="38">
        <f>IF(OR(N512="",O512=""),"",N512*O512)</f>
        <v/>
      </c>
      <c r="Q512" s="38">
        <f>IF(OR(N512="",P512=""),"",N512+P512)</f>
        <v/>
      </c>
      <c r="R512" s="2" t="n"/>
      <c r="S512" s="10" t="n"/>
      <c r="T512" s="38">
        <f>IF(OR(Q512="",S512=""),"",Q512*S512)</f>
        <v/>
      </c>
      <c r="U512" s="12">
        <f>IF(D512="","",D512-TODAY())</f>
        <v/>
      </c>
      <c r="V512" s="6">
        <f>IF(R512="","",IF(R512="Aceptado","Ganado",IF(R512="Rechazado","Perdido",IF(D512&lt;TODAY(),"Vencido","Pendiente"))))</f>
        <v/>
      </c>
      <c r="W512" s="7" t="n"/>
    </row>
    <row r="513">
      <c r="A513" s="2" t="n"/>
      <c r="B513" s="2" t="n"/>
      <c r="C513" s="35" t="n"/>
      <c r="D513" s="39">
        <f>IF(C513="","",C513+30)</f>
        <v/>
      </c>
      <c r="E513" s="2" t="n"/>
      <c r="F513" s="14">
        <f>IF(E513="","",IFERROR(VLOOKUP(E513,'Clientes'!$A$2:$E$1000,2,FALSE),"Cliente no encontrado"))</f>
        <v/>
      </c>
      <c r="G513" s="15">
        <f>IF(E513="","",IFERROR(VLOOKUP(E513,'Clientes'!$A$2:$E$1000,3,FALSE),""))</f>
        <v/>
      </c>
      <c r="H513" s="14">
        <f>IF(E513="","",IFERROR(VLOOKUP(E513,'Clientes'!$A$2:$E$1000,4,FALSE),""))</f>
        <v/>
      </c>
      <c r="I513" s="2" t="n"/>
      <c r="J513" s="7" t="n"/>
      <c r="K513" s="8" t="n"/>
      <c r="L513" s="37" t="n"/>
      <c r="M513" s="10" t="n"/>
      <c r="N513" s="40">
        <f>IF(OR(K513="",L513=""),"",K513*L513*(1-M513))</f>
        <v/>
      </c>
      <c r="O513" s="10" t="n"/>
      <c r="P513" s="40">
        <f>IF(OR(N513="",O513=""),"",N513*O513)</f>
        <v/>
      </c>
      <c r="Q513" s="40">
        <f>IF(OR(N513="",P513=""),"",N513+P513)</f>
        <v/>
      </c>
      <c r="R513" s="2" t="n"/>
      <c r="S513" s="10" t="n"/>
      <c r="T513" s="40">
        <f>IF(OR(Q513="",S513=""),"",Q513*S513)</f>
        <v/>
      </c>
      <c r="U513" s="17">
        <f>IF(D513="","",D513-TODAY())</f>
        <v/>
      </c>
      <c r="V513" s="15">
        <f>IF(R513="","",IF(R513="Aceptado","Ganado",IF(R513="Rechazado","Perdido",IF(D513&lt;TODAY(),"Vencido","Pendiente"))))</f>
        <v/>
      </c>
      <c r="W513" s="7" t="n"/>
    </row>
    <row r="514">
      <c r="A514" s="2" t="n"/>
      <c r="B514" s="2" t="n"/>
      <c r="C514" s="35" t="n"/>
      <c r="D514" s="36">
        <f>IF(C514="","",C514+30)</f>
        <v/>
      </c>
      <c r="E514" s="2" t="n"/>
      <c r="F514" s="5">
        <f>IF(E514="","",IFERROR(VLOOKUP(E514,'Clientes'!$A$2:$E$1000,2,FALSE),"Cliente no encontrado"))</f>
        <v/>
      </c>
      <c r="G514" s="6">
        <f>IF(E514="","",IFERROR(VLOOKUP(E514,'Clientes'!$A$2:$E$1000,3,FALSE),""))</f>
        <v/>
      </c>
      <c r="H514" s="5">
        <f>IF(E514="","",IFERROR(VLOOKUP(E514,'Clientes'!$A$2:$E$1000,4,FALSE),""))</f>
        <v/>
      </c>
      <c r="I514" s="2" t="n"/>
      <c r="J514" s="7" t="n"/>
      <c r="K514" s="8" t="n"/>
      <c r="L514" s="37" t="n"/>
      <c r="M514" s="10" t="n"/>
      <c r="N514" s="38">
        <f>IF(OR(K514="",L514=""),"",K514*L514*(1-M514))</f>
        <v/>
      </c>
      <c r="O514" s="10" t="n"/>
      <c r="P514" s="38">
        <f>IF(OR(N514="",O514=""),"",N514*O514)</f>
        <v/>
      </c>
      <c r="Q514" s="38">
        <f>IF(OR(N514="",P514=""),"",N514+P514)</f>
        <v/>
      </c>
      <c r="R514" s="2" t="n"/>
      <c r="S514" s="10" t="n"/>
      <c r="T514" s="38">
        <f>IF(OR(Q514="",S514=""),"",Q514*S514)</f>
        <v/>
      </c>
      <c r="U514" s="12">
        <f>IF(D514="","",D514-TODAY())</f>
        <v/>
      </c>
      <c r="V514" s="6">
        <f>IF(R514="","",IF(R514="Aceptado","Ganado",IF(R514="Rechazado","Perdido",IF(D514&lt;TODAY(),"Vencido","Pendiente"))))</f>
        <v/>
      </c>
      <c r="W514" s="7" t="n"/>
    </row>
    <row r="515">
      <c r="A515" s="2" t="n"/>
      <c r="B515" s="2" t="n"/>
      <c r="C515" s="35" t="n"/>
      <c r="D515" s="39">
        <f>IF(C515="","",C515+30)</f>
        <v/>
      </c>
      <c r="E515" s="2" t="n"/>
      <c r="F515" s="14">
        <f>IF(E515="","",IFERROR(VLOOKUP(E515,'Clientes'!$A$2:$E$1000,2,FALSE),"Cliente no encontrado"))</f>
        <v/>
      </c>
      <c r="G515" s="15">
        <f>IF(E515="","",IFERROR(VLOOKUP(E515,'Clientes'!$A$2:$E$1000,3,FALSE),""))</f>
        <v/>
      </c>
      <c r="H515" s="14">
        <f>IF(E515="","",IFERROR(VLOOKUP(E515,'Clientes'!$A$2:$E$1000,4,FALSE),""))</f>
        <v/>
      </c>
      <c r="I515" s="2" t="n"/>
      <c r="J515" s="7" t="n"/>
      <c r="K515" s="8" t="n"/>
      <c r="L515" s="37" t="n"/>
      <c r="M515" s="10" t="n"/>
      <c r="N515" s="40">
        <f>IF(OR(K515="",L515=""),"",K515*L515*(1-M515))</f>
        <v/>
      </c>
      <c r="O515" s="10" t="n"/>
      <c r="P515" s="40">
        <f>IF(OR(N515="",O515=""),"",N515*O515)</f>
        <v/>
      </c>
      <c r="Q515" s="40">
        <f>IF(OR(N515="",P515=""),"",N515+P515)</f>
        <v/>
      </c>
      <c r="R515" s="2" t="n"/>
      <c r="S515" s="10" t="n"/>
      <c r="T515" s="40">
        <f>IF(OR(Q515="",S515=""),"",Q515*S515)</f>
        <v/>
      </c>
      <c r="U515" s="17">
        <f>IF(D515="","",D515-TODAY())</f>
        <v/>
      </c>
      <c r="V515" s="15">
        <f>IF(R515="","",IF(R515="Aceptado","Ganado",IF(R515="Rechazado","Perdido",IF(D515&lt;TODAY(),"Vencido","Pendiente"))))</f>
        <v/>
      </c>
      <c r="W515" s="7" t="n"/>
    </row>
    <row r="516">
      <c r="A516" s="2" t="n"/>
      <c r="B516" s="2" t="n"/>
      <c r="C516" s="35" t="n"/>
      <c r="D516" s="36">
        <f>IF(C516="","",C516+30)</f>
        <v/>
      </c>
      <c r="E516" s="2" t="n"/>
      <c r="F516" s="5">
        <f>IF(E516="","",IFERROR(VLOOKUP(E516,'Clientes'!$A$2:$E$1000,2,FALSE),"Cliente no encontrado"))</f>
        <v/>
      </c>
      <c r="G516" s="6">
        <f>IF(E516="","",IFERROR(VLOOKUP(E516,'Clientes'!$A$2:$E$1000,3,FALSE),""))</f>
        <v/>
      </c>
      <c r="H516" s="5">
        <f>IF(E516="","",IFERROR(VLOOKUP(E516,'Clientes'!$A$2:$E$1000,4,FALSE),""))</f>
        <v/>
      </c>
      <c r="I516" s="2" t="n"/>
      <c r="J516" s="7" t="n"/>
      <c r="K516" s="8" t="n"/>
      <c r="L516" s="37" t="n"/>
      <c r="M516" s="10" t="n"/>
      <c r="N516" s="38">
        <f>IF(OR(K516="",L516=""),"",K516*L516*(1-M516))</f>
        <v/>
      </c>
      <c r="O516" s="10" t="n"/>
      <c r="P516" s="38">
        <f>IF(OR(N516="",O516=""),"",N516*O516)</f>
        <v/>
      </c>
      <c r="Q516" s="38">
        <f>IF(OR(N516="",P516=""),"",N516+P516)</f>
        <v/>
      </c>
      <c r="R516" s="2" t="n"/>
      <c r="S516" s="10" t="n"/>
      <c r="T516" s="38">
        <f>IF(OR(Q516="",S516=""),"",Q516*S516)</f>
        <v/>
      </c>
      <c r="U516" s="12">
        <f>IF(D516="","",D516-TODAY())</f>
        <v/>
      </c>
      <c r="V516" s="6">
        <f>IF(R516="","",IF(R516="Aceptado","Ganado",IF(R516="Rechazado","Perdido",IF(D516&lt;TODAY(),"Vencido","Pendiente"))))</f>
        <v/>
      </c>
      <c r="W516" s="7" t="n"/>
    </row>
    <row r="517">
      <c r="A517" s="2" t="n"/>
      <c r="B517" s="2" t="n"/>
      <c r="C517" s="35" t="n"/>
      <c r="D517" s="39">
        <f>IF(C517="","",C517+30)</f>
        <v/>
      </c>
      <c r="E517" s="2" t="n"/>
      <c r="F517" s="14">
        <f>IF(E517="","",IFERROR(VLOOKUP(E517,'Clientes'!$A$2:$E$1000,2,FALSE),"Cliente no encontrado"))</f>
        <v/>
      </c>
      <c r="G517" s="15">
        <f>IF(E517="","",IFERROR(VLOOKUP(E517,'Clientes'!$A$2:$E$1000,3,FALSE),""))</f>
        <v/>
      </c>
      <c r="H517" s="14">
        <f>IF(E517="","",IFERROR(VLOOKUP(E517,'Clientes'!$A$2:$E$1000,4,FALSE),""))</f>
        <v/>
      </c>
      <c r="I517" s="2" t="n"/>
      <c r="J517" s="7" t="n"/>
      <c r="K517" s="8" t="n"/>
      <c r="L517" s="37" t="n"/>
      <c r="M517" s="10" t="n"/>
      <c r="N517" s="40">
        <f>IF(OR(K517="",L517=""),"",K517*L517*(1-M517))</f>
        <v/>
      </c>
      <c r="O517" s="10" t="n"/>
      <c r="P517" s="40">
        <f>IF(OR(N517="",O517=""),"",N517*O517)</f>
        <v/>
      </c>
      <c r="Q517" s="40">
        <f>IF(OR(N517="",P517=""),"",N517+P517)</f>
        <v/>
      </c>
      <c r="R517" s="2" t="n"/>
      <c r="S517" s="10" t="n"/>
      <c r="T517" s="40">
        <f>IF(OR(Q517="",S517=""),"",Q517*S517)</f>
        <v/>
      </c>
      <c r="U517" s="17">
        <f>IF(D517="","",D517-TODAY())</f>
        <v/>
      </c>
      <c r="V517" s="15">
        <f>IF(R517="","",IF(R517="Aceptado","Ganado",IF(R517="Rechazado","Perdido",IF(D517&lt;TODAY(),"Vencido","Pendiente"))))</f>
        <v/>
      </c>
      <c r="W517" s="7" t="n"/>
    </row>
    <row r="518">
      <c r="A518" s="2" t="n"/>
      <c r="B518" s="2" t="n"/>
      <c r="C518" s="35" t="n"/>
      <c r="D518" s="36">
        <f>IF(C518="","",C518+30)</f>
        <v/>
      </c>
      <c r="E518" s="2" t="n"/>
      <c r="F518" s="5">
        <f>IF(E518="","",IFERROR(VLOOKUP(E518,'Clientes'!$A$2:$E$1000,2,FALSE),"Cliente no encontrado"))</f>
        <v/>
      </c>
      <c r="G518" s="6">
        <f>IF(E518="","",IFERROR(VLOOKUP(E518,'Clientes'!$A$2:$E$1000,3,FALSE),""))</f>
        <v/>
      </c>
      <c r="H518" s="5">
        <f>IF(E518="","",IFERROR(VLOOKUP(E518,'Clientes'!$A$2:$E$1000,4,FALSE),""))</f>
        <v/>
      </c>
      <c r="I518" s="2" t="n"/>
      <c r="J518" s="7" t="n"/>
      <c r="K518" s="8" t="n"/>
      <c r="L518" s="37" t="n"/>
      <c r="M518" s="10" t="n"/>
      <c r="N518" s="38">
        <f>IF(OR(K518="",L518=""),"",K518*L518*(1-M518))</f>
        <v/>
      </c>
      <c r="O518" s="10" t="n"/>
      <c r="P518" s="38">
        <f>IF(OR(N518="",O518=""),"",N518*O518)</f>
        <v/>
      </c>
      <c r="Q518" s="38">
        <f>IF(OR(N518="",P518=""),"",N518+P518)</f>
        <v/>
      </c>
      <c r="R518" s="2" t="n"/>
      <c r="S518" s="10" t="n"/>
      <c r="T518" s="38">
        <f>IF(OR(Q518="",S518=""),"",Q518*S518)</f>
        <v/>
      </c>
      <c r="U518" s="12">
        <f>IF(D518="","",D518-TODAY())</f>
        <v/>
      </c>
      <c r="V518" s="6">
        <f>IF(R518="","",IF(R518="Aceptado","Ganado",IF(R518="Rechazado","Perdido",IF(D518&lt;TODAY(),"Vencido","Pendiente"))))</f>
        <v/>
      </c>
      <c r="W518" s="7" t="n"/>
    </row>
    <row r="519">
      <c r="A519" s="2" t="n"/>
      <c r="B519" s="2" t="n"/>
      <c r="C519" s="35" t="n"/>
      <c r="D519" s="39">
        <f>IF(C519="","",C519+30)</f>
        <v/>
      </c>
      <c r="E519" s="2" t="n"/>
      <c r="F519" s="14">
        <f>IF(E519="","",IFERROR(VLOOKUP(E519,'Clientes'!$A$2:$E$1000,2,FALSE),"Cliente no encontrado"))</f>
        <v/>
      </c>
      <c r="G519" s="15">
        <f>IF(E519="","",IFERROR(VLOOKUP(E519,'Clientes'!$A$2:$E$1000,3,FALSE),""))</f>
        <v/>
      </c>
      <c r="H519" s="14">
        <f>IF(E519="","",IFERROR(VLOOKUP(E519,'Clientes'!$A$2:$E$1000,4,FALSE),""))</f>
        <v/>
      </c>
      <c r="I519" s="2" t="n"/>
      <c r="J519" s="7" t="n"/>
      <c r="K519" s="8" t="n"/>
      <c r="L519" s="37" t="n"/>
      <c r="M519" s="10" t="n"/>
      <c r="N519" s="40">
        <f>IF(OR(K519="",L519=""),"",K519*L519*(1-M519))</f>
        <v/>
      </c>
      <c r="O519" s="10" t="n"/>
      <c r="P519" s="40">
        <f>IF(OR(N519="",O519=""),"",N519*O519)</f>
        <v/>
      </c>
      <c r="Q519" s="40">
        <f>IF(OR(N519="",P519=""),"",N519+P519)</f>
        <v/>
      </c>
      <c r="R519" s="2" t="n"/>
      <c r="S519" s="10" t="n"/>
      <c r="T519" s="40">
        <f>IF(OR(Q519="",S519=""),"",Q519*S519)</f>
        <v/>
      </c>
      <c r="U519" s="17">
        <f>IF(D519="","",D519-TODAY())</f>
        <v/>
      </c>
      <c r="V519" s="15">
        <f>IF(R519="","",IF(R519="Aceptado","Ganado",IF(R519="Rechazado","Perdido",IF(D519&lt;TODAY(),"Vencido","Pendiente"))))</f>
        <v/>
      </c>
      <c r="W519" s="7" t="n"/>
    </row>
    <row r="520">
      <c r="A520" s="2" t="n"/>
      <c r="B520" s="2" t="n"/>
      <c r="C520" s="35" t="n"/>
      <c r="D520" s="36">
        <f>IF(C520="","",C520+30)</f>
        <v/>
      </c>
      <c r="E520" s="2" t="n"/>
      <c r="F520" s="5">
        <f>IF(E520="","",IFERROR(VLOOKUP(E520,'Clientes'!$A$2:$E$1000,2,FALSE),"Cliente no encontrado"))</f>
        <v/>
      </c>
      <c r="G520" s="6">
        <f>IF(E520="","",IFERROR(VLOOKUP(E520,'Clientes'!$A$2:$E$1000,3,FALSE),""))</f>
        <v/>
      </c>
      <c r="H520" s="5">
        <f>IF(E520="","",IFERROR(VLOOKUP(E520,'Clientes'!$A$2:$E$1000,4,FALSE),""))</f>
        <v/>
      </c>
      <c r="I520" s="2" t="n"/>
      <c r="J520" s="7" t="n"/>
      <c r="K520" s="8" t="n"/>
      <c r="L520" s="37" t="n"/>
      <c r="M520" s="10" t="n"/>
      <c r="N520" s="38">
        <f>IF(OR(K520="",L520=""),"",K520*L520*(1-M520))</f>
        <v/>
      </c>
      <c r="O520" s="10" t="n"/>
      <c r="P520" s="38">
        <f>IF(OR(N520="",O520=""),"",N520*O520)</f>
        <v/>
      </c>
      <c r="Q520" s="38">
        <f>IF(OR(N520="",P520=""),"",N520+P520)</f>
        <v/>
      </c>
      <c r="R520" s="2" t="n"/>
      <c r="S520" s="10" t="n"/>
      <c r="T520" s="38">
        <f>IF(OR(Q520="",S520=""),"",Q520*S520)</f>
        <v/>
      </c>
      <c r="U520" s="12">
        <f>IF(D520="","",D520-TODAY())</f>
        <v/>
      </c>
      <c r="V520" s="6">
        <f>IF(R520="","",IF(R520="Aceptado","Ganado",IF(R520="Rechazado","Perdido",IF(D520&lt;TODAY(),"Vencido","Pendiente"))))</f>
        <v/>
      </c>
      <c r="W520" s="7" t="n"/>
    </row>
    <row r="521">
      <c r="A521" s="2" t="n"/>
      <c r="B521" s="2" t="n"/>
      <c r="C521" s="35" t="n"/>
      <c r="D521" s="39">
        <f>IF(C521="","",C521+30)</f>
        <v/>
      </c>
      <c r="E521" s="2" t="n"/>
      <c r="F521" s="14">
        <f>IF(E521="","",IFERROR(VLOOKUP(E521,'Clientes'!$A$2:$E$1000,2,FALSE),"Cliente no encontrado"))</f>
        <v/>
      </c>
      <c r="G521" s="15">
        <f>IF(E521="","",IFERROR(VLOOKUP(E521,'Clientes'!$A$2:$E$1000,3,FALSE),""))</f>
        <v/>
      </c>
      <c r="H521" s="14">
        <f>IF(E521="","",IFERROR(VLOOKUP(E521,'Clientes'!$A$2:$E$1000,4,FALSE),""))</f>
        <v/>
      </c>
      <c r="I521" s="2" t="n"/>
      <c r="J521" s="7" t="n"/>
      <c r="K521" s="8" t="n"/>
      <c r="L521" s="37" t="n"/>
      <c r="M521" s="10" t="n"/>
      <c r="N521" s="40">
        <f>IF(OR(K521="",L521=""),"",K521*L521*(1-M521))</f>
        <v/>
      </c>
      <c r="O521" s="10" t="n"/>
      <c r="P521" s="40">
        <f>IF(OR(N521="",O521=""),"",N521*O521)</f>
        <v/>
      </c>
      <c r="Q521" s="40">
        <f>IF(OR(N521="",P521=""),"",N521+P521)</f>
        <v/>
      </c>
      <c r="R521" s="2" t="n"/>
      <c r="S521" s="10" t="n"/>
      <c r="T521" s="40">
        <f>IF(OR(Q521="",S521=""),"",Q521*S521)</f>
        <v/>
      </c>
      <c r="U521" s="17">
        <f>IF(D521="","",D521-TODAY())</f>
        <v/>
      </c>
      <c r="V521" s="15">
        <f>IF(R521="","",IF(R521="Aceptado","Ganado",IF(R521="Rechazado","Perdido",IF(D521&lt;TODAY(),"Vencido","Pendiente"))))</f>
        <v/>
      </c>
      <c r="W521" s="7" t="n"/>
    </row>
    <row r="522">
      <c r="A522" s="2" t="n"/>
      <c r="B522" s="2" t="n"/>
      <c r="C522" s="35" t="n"/>
      <c r="D522" s="36">
        <f>IF(C522="","",C522+30)</f>
        <v/>
      </c>
      <c r="E522" s="2" t="n"/>
      <c r="F522" s="5">
        <f>IF(E522="","",IFERROR(VLOOKUP(E522,'Clientes'!$A$2:$E$1000,2,FALSE),"Cliente no encontrado"))</f>
        <v/>
      </c>
      <c r="G522" s="6">
        <f>IF(E522="","",IFERROR(VLOOKUP(E522,'Clientes'!$A$2:$E$1000,3,FALSE),""))</f>
        <v/>
      </c>
      <c r="H522" s="5">
        <f>IF(E522="","",IFERROR(VLOOKUP(E522,'Clientes'!$A$2:$E$1000,4,FALSE),""))</f>
        <v/>
      </c>
      <c r="I522" s="2" t="n"/>
      <c r="J522" s="7" t="n"/>
      <c r="K522" s="8" t="n"/>
      <c r="L522" s="37" t="n"/>
      <c r="M522" s="10" t="n"/>
      <c r="N522" s="38">
        <f>IF(OR(K522="",L522=""),"",K522*L522*(1-M522))</f>
        <v/>
      </c>
      <c r="O522" s="10" t="n"/>
      <c r="P522" s="38">
        <f>IF(OR(N522="",O522=""),"",N522*O522)</f>
        <v/>
      </c>
      <c r="Q522" s="38">
        <f>IF(OR(N522="",P522=""),"",N522+P522)</f>
        <v/>
      </c>
      <c r="R522" s="2" t="n"/>
      <c r="S522" s="10" t="n"/>
      <c r="T522" s="38">
        <f>IF(OR(Q522="",S522=""),"",Q522*S522)</f>
        <v/>
      </c>
      <c r="U522" s="12">
        <f>IF(D522="","",D522-TODAY())</f>
        <v/>
      </c>
      <c r="V522" s="6">
        <f>IF(R522="","",IF(R522="Aceptado","Ganado",IF(R522="Rechazado","Perdido",IF(D522&lt;TODAY(),"Vencido","Pendiente"))))</f>
        <v/>
      </c>
      <c r="W522" s="7" t="n"/>
    </row>
    <row r="523">
      <c r="A523" s="2" t="n"/>
      <c r="B523" s="2" t="n"/>
      <c r="C523" s="35" t="n"/>
      <c r="D523" s="39">
        <f>IF(C523="","",C523+30)</f>
        <v/>
      </c>
      <c r="E523" s="2" t="n"/>
      <c r="F523" s="14">
        <f>IF(E523="","",IFERROR(VLOOKUP(E523,'Clientes'!$A$2:$E$1000,2,FALSE),"Cliente no encontrado"))</f>
        <v/>
      </c>
      <c r="G523" s="15">
        <f>IF(E523="","",IFERROR(VLOOKUP(E523,'Clientes'!$A$2:$E$1000,3,FALSE),""))</f>
        <v/>
      </c>
      <c r="H523" s="14">
        <f>IF(E523="","",IFERROR(VLOOKUP(E523,'Clientes'!$A$2:$E$1000,4,FALSE),""))</f>
        <v/>
      </c>
      <c r="I523" s="2" t="n"/>
      <c r="J523" s="7" t="n"/>
      <c r="K523" s="8" t="n"/>
      <c r="L523" s="37" t="n"/>
      <c r="M523" s="10" t="n"/>
      <c r="N523" s="40">
        <f>IF(OR(K523="",L523=""),"",K523*L523*(1-M523))</f>
        <v/>
      </c>
      <c r="O523" s="10" t="n"/>
      <c r="P523" s="40">
        <f>IF(OR(N523="",O523=""),"",N523*O523)</f>
        <v/>
      </c>
      <c r="Q523" s="40">
        <f>IF(OR(N523="",P523=""),"",N523+P523)</f>
        <v/>
      </c>
      <c r="R523" s="2" t="n"/>
      <c r="S523" s="10" t="n"/>
      <c r="T523" s="40">
        <f>IF(OR(Q523="",S523=""),"",Q523*S523)</f>
        <v/>
      </c>
      <c r="U523" s="17">
        <f>IF(D523="","",D523-TODAY())</f>
        <v/>
      </c>
      <c r="V523" s="15">
        <f>IF(R523="","",IF(R523="Aceptado","Ganado",IF(R523="Rechazado","Perdido",IF(D523&lt;TODAY(),"Vencido","Pendiente"))))</f>
        <v/>
      </c>
      <c r="W523" s="7" t="n"/>
    </row>
    <row r="524">
      <c r="A524" s="2" t="n"/>
      <c r="B524" s="2" t="n"/>
      <c r="C524" s="35" t="n"/>
      <c r="D524" s="36">
        <f>IF(C524="","",C524+30)</f>
        <v/>
      </c>
      <c r="E524" s="2" t="n"/>
      <c r="F524" s="5">
        <f>IF(E524="","",IFERROR(VLOOKUP(E524,'Clientes'!$A$2:$E$1000,2,FALSE),"Cliente no encontrado"))</f>
        <v/>
      </c>
      <c r="G524" s="6">
        <f>IF(E524="","",IFERROR(VLOOKUP(E524,'Clientes'!$A$2:$E$1000,3,FALSE),""))</f>
        <v/>
      </c>
      <c r="H524" s="5">
        <f>IF(E524="","",IFERROR(VLOOKUP(E524,'Clientes'!$A$2:$E$1000,4,FALSE),""))</f>
        <v/>
      </c>
      <c r="I524" s="2" t="n"/>
      <c r="J524" s="7" t="n"/>
      <c r="K524" s="8" t="n"/>
      <c r="L524" s="37" t="n"/>
      <c r="M524" s="10" t="n"/>
      <c r="N524" s="38">
        <f>IF(OR(K524="",L524=""),"",K524*L524*(1-M524))</f>
        <v/>
      </c>
      <c r="O524" s="10" t="n"/>
      <c r="P524" s="38">
        <f>IF(OR(N524="",O524=""),"",N524*O524)</f>
        <v/>
      </c>
      <c r="Q524" s="38">
        <f>IF(OR(N524="",P524=""),"",N524+P524)</f>
        <v/>
      </c>
      <c r="R524" s="2" t="n"/>
      <c r="S524" s="10" t="n"/>
      <c r="T524" s="38">
        <f>IF(OR(Q524="",S524=""),"",Q524*S524)</f>
        <v/>
      </c>
      <c r="U524" s="12">
        <f>IF(D524="","",D524-TODAY())</f>
        <v/>
      </c>
      <c r="V524" s="6">
        <f>IF(R524="","",IF(R524="Aceptado","Ganado",IF(R524="Rechazado","Perdido",IF(D524&lt;TODAY(),"Vencido","Pendiente"))))</f>
        <v/>
      </c>
      <c r="W524" s="7" t="n"/>
    </row>
    <row r="525">
      <c r="A525" s="2" t="n"/>
      <c r="B525" s="2" t="n"/>
      <c r="C525" s="35" t="n"/>
      <c r="D525" s="39">
        <f>IF(C525="","",C525+30)</f>
        <v/>
      </c>
      <c r="E525" s="2" t="n"/>
      <c r="F525" s="14">
        <f>IF(E525="","",IFERROR(VLOOKUP(E525,'Clientes'!$A$2:$E$1000,2,FALSE),"Cliente no encontrado"))</f>
        <v/>
      </c>
      <c r="G525" s="15">
        <f>IF(E525="","",IFERROR(VLOOKUP(E525,'Clientes'!$A$2:$E$1000,3,FALSE),""))</f>
        <v/>
      </c>
      <c r="H525" s="14">
        <f>IF(E525="","",IFERROR(VLOOKUP(E525,'Clientes'!$A$2:$E$1000,4,FALSE),""))</f>
        <v/>
      </c>
      <c r="I525" s="2" t="n"/>
      <c r="J525" s="7" t="n"/>
      <c r="K525" s="8" t="n"/>
      <c r="L525" s="37" t="n"/>
      <c r="M525" s="10" t="n"/>
      <c r="N525" s="40">
        <f>IF(OR(K525="",L525=""),"",K525*L525*(1-M525))</f>
        <v/>
      </c>
      <c r="O525" s="10" t="n"/>
      <c r="P525" s="40">
        <f>IF(OR(N525="",O525=""),"",N525*O525)</f>
        <v/>
      </c>
      <c r="Q525" s="40">
        <f>IF(OR(N525="",P525=""),"",N525+P525)</f>
        <v/>
      </c>
      <c r="R525" s="2" t="n"/>
      <c r="S525" s="10" t="n"/>
      <c r="T525" s="40">
        <f>IF(OR(Q525="",S525=""),"",Q525*S525)</f>
        <v/>
      </c>
      <c r="U525" s="17">
        <f>IF(D525="","",D525-TODAY())</f>
        <v/>
      </c>
      <c r="V525" s="15">
        <f>IF(R525="","",IF(R525="Aceptado","Ganado",IF(R525="Rechazado","Perdido",IF(D525&lt;TODAY(),"Vencido","Pendiente"))))</f>
        <v/>
      </c>
      <c r="W525" s="7" t="n"/>
    </row>
    <row r="526">
      <c r="A526" s="2" t="n"/>
      <c r="B526" s="2" t="n"/>
      <c r="C526" s="35" t="n"/>
      <c r="D526" s="36">
        <f>IF(C526="","",C526+30)</f>
        <v/>
      </c>
      <c r="E526" s="2" t="n"/>
      <c r="F526" s="5">
        <f>IF(E526="","",IFERROR(VLOOKUP(E526,'Clientes'!$A$2:$E$1000,2,FALSE),"Cliente no encontrado"))</f>
        <v/>
      </c>
      <c r="G526" s="6">
        <f>IF(E526="","",IFERROR(VLOOKUP(E526,'Clientes'!$A$2:$E$1000,3,FALSE),""))</f>
        <v/>
      </c>
      <c r="H526" s="5">
        <f>IF(E526="","",IFERROR(VLOOKUP(E526,'Clientes'!$A$2:$E$1000,4,FALSE),""))</f>
        <v/>
      </c>
      <c r="I526" s="2" t="n"/>
      <c r="J526" s="7" t="n"/>
      <c r="K526" s="8" t="n"/>
      <c r="L526" s="37" t="n"/>
      <c r="M526" s="10" t="n"/>
      <c r="N526" s="38">
        <f>IF(OR(K526="",L526=""),"",K526*L526*(1-M526))</f>
        <v/>
      </c>
      <c r="O526" s="10" t="n"/>
      <c r="P526" s="38">
        <f>IF(OR(N526="",O526=""),"",N526*O526)</f>
        <v/>
      </c>
      <c r="Q526" s="38">
        <f>IF(OR(N526="",P526=""),"",N526+P526)</f>
        <v/>
      </c>
      <c r="R526" s="2" t="n"/>
      <c r="S526" s="10" t="n"/>
      <c r="T526" s="38">
        <f>IF(OR(Q526="",S526=""),"",Q526*S526)</f>
        <v/>
      </c>
      <c r="U526" s="12">
        <f>IF(D526="","",D526-TODAY())</f>
        <v/>
      </c>
      <c r="V526" s="6">
        <f>IF(R526="","",IF(R526="Aceptado","Ganado",IF(R526="Rechazado","Perdido",IF(D526&lt;TODAY(),"Vencido","Pendiente"))))</f>
        <v/>
      </c>
      <c r="W526" s="7" t="n"/>
    </row>
    <row r="527">
      <c r="A527" s="2" t="n"/>
      <c r="B527" s="2" t="n"/>
      <c r="C527" s="35" t="n"/>
      <c r="D527" s="39">
        <f>IF(C527="","",C527+30)</f>
        <v/>
      </c>
      <c r="E527" s="2" t="n"/>
      <c r="F527" s="14">
        <f>IF(E527="","",IFERROR(VLOOKUP(E527,'Clientes'!$A$2:$E$1000,2,FALSE),"Cliente no encontrado"))</f>
        <v/>
      </c>
      <c r="G527" s="15">
        <f>IF(E527="","",IFERROR(VLOOKUP(E527,'Clientes'!$A$2:$E$1000,3,FALSE),""))</f>
        <v/>
      </c>
      <c r="H527" s="14">
        <f>IF(E527="","",IFERROR(VLOOKUP(E527,'Clientes'!$A$2:$E$1000,4,FALSE),""))</f>
        <v/>
      </c>
      <c r="I527" s="2" t="n"/>
      <c r="J527" s="7" t="n"/>
      <c r="K527" s="8" t="n"/>
      <c r="L527" s="37" t="n"/>
      <c r="M527" s="10" t="n"/>
      <c r="N527" s="40">
        <f>IF(OR(K527="",L527=""),"",K527*L527*(1-M527))</f>
        <v/>
      </c>
      <c r="O527" s="10" t="n"/>
      <c r="P527" s="40">
        <f>IF(OR(N527="",O527=""),"",N527*O527)</f>
        <v/>
      </c>
      <c r="Q527" s="40">
        <f>IF(OR(N527="",P527=""),"",N527+P527)</f>
        <v/>
      </c>
      <c r="R527" s="2" t="n"/>
      <c r="S527" s="10" t="n"/>
      <c r="T527" s="40">
        <f>IF(OR(Q527="",S527=""),"",Q527*S527)</f>
        <v/>
      </c>
      <c r="U527" s="17">
        <f>IF(D527="","",D527-TODAY())</f>
        <v/>
      </c>
      <c r="V527" s="15">
        <f>IF(R527="","",IF(R527="Aceptado","Ganado",IF(R527="Rechazado","Perdido",IF(D527&lt;TODAY(),"Vencido","Pendiente"))))</f>
        <v/>
      </c>
      <c r="W527" s="7" t="n"/>
    </row>
    <row r="528">
      <c r="A528" s="2" t="n"/>
      <c r="B528" s="2" t="n"/>
      <c r="C528" s="35" t="n"/>
      <c r="D528" s="36">
        <f>IF(C528="","",C528+30)</f>
        <v/>
      </c>
      <c r="E528" s="2" t="n"/>
      <c r="F528" s="5">
        <f>IF(E528="","",IFERROR(VLOOKUP(E528,'Clientes'!$A$2:$E$1000,2,FALSE),"Cliente no encontrado"))</f>
        <v/>
      </c>
      <c r="G528" s="6">
        <f>IF(E528="","",IFERROR(VLOOKUP(E528,'Clientes'!$A$2:$E$1000,3,FALSE),""))</f>
        <v/>
      </c>
      <c r="H528" s="5">
        <f>IF(E528="","",IFERROR(VLOOKUP(E528,'Clientes'!$A$2:$E$1000,4,FALSE),""))</f>
        <v/>
      </c>
      <c r="I528" s="2" t="n"/>
      <c r="J528" s="7" t="n"/>
      <c r="K528" s="8" t="n"/>
      <c r="L528" s="37" t="n"/>
      <c r="M528" s="10" t="n"/>
      <c r="N528" s="38">
        <f>IF(OR(K528="",L528=""),"",K528*L528*(1-M528))</f>
        <v/>
      </c>
      <c r="O528" s="10" t="n"/>
      <c r="P528" s="38">
        <f>IF(OR(N528="",O528=""),"",N528*O528)</f>
        <v/>
      </c>
      <c r="Q528" s="38">
        <f>IF(OR(N528="",P528=""),"",N528+P528)</f>
        <v/>
      </c>
      <c r="R528" s="2" t="n"/>
      <c r="S528" s="10" t="n"/>
      <c r="T528" s="38">
        <f>IF(OR(Q528="",S528=""),"",Q528*S528)</f>
        <v/>
      </c>
      <c r="U528" s="12">
        <f>IF(D528="","",D528-TODAY())</f>
        <v/>
      </c>
      <c r="V528" s="6">
        <f>IF(R528="","",IF(R528="Aceptado","Ganado",IF(R528="Rechazado","Perdido",IF(D528&lt;TODAY(),"Vencido","Pendiente"))))</f>
        <v/>
      </c>
      <c r="W528" s="7" t="n"/>
    </row>
    <row r="529">
      <c r="A529" s="2" t="n"/>
      <c r="B529" s="2" t="n"/>
      <c r="C529" s="35" t="n"/>
      <c r="D529" s="39">
        <f>IF(C529="","",C529+30)</f>
        <v/>
      </c>
      <c r="E529" s="2" t="n"/>
      <c r="F529" s="14">
        <f>IF(E529="","",IFERROR(VLOOKUP(E529,'Clientes'!$A$2:$E$1000,2,FALSE),"Cliente no encontrado"))</f>
        <v/>
      </c>
      <c r="G529" s="15">
        <f>IF(E529="","",IFERROR(VLOOKUP(E529,'Clientes'!$A$2:$E$1000,3,FALSE),""))</f>
        <v/>
      </c>
      <c r="H529" s="14">
        <f>IF(E529="","",IFERROR(VLOOKUP(E529,'Clientes'!$A$2:$E$1000,4,FALSE),""))</f>
        <v/>
      </c>
      <c r="I529" s="2" t="n"/>
      <c r="J529" s="7" t="n"/>
      <c r="K529" s="8" t="n"/>
      <c r="L529" s="37" t="n"/>
      <c r="M529" s="10" t="n"/>
      <c r="N529" s="40">
        <f>IF(OR(K529="",L529=""),"",K529*L529*(1-M529))</f>
        <v/>
      </c>
      <c r="O529" s="10" t="n"/>
      <c r="P529" s="40">
        <f>IF(OR(N529="",O529=""),"",N529*O529)</f>
        <v/>
      </c>
      <c r="Q529" s="40">
        <f>IF(OR(N529="",P529=""),"",N529+P529)</f>
        <v/>
      </c>
      <c r="R529" s="2" t="n"/>
      <c r="S529" s="10" t="n"/>
      <c r="T529" s="40">
        <f>IF(OR(Q529="",S529=""),"",Q529*S529)</f>
        <v/>
      </c>
      <c r="U529" s="17">
        <f>IF(D529="","",D529-TODAY())</f>
        <v/>
      </c>
      <c r="V529" s="15">
        <f>IF(R529="","",IF(R529="Aceptado","Ganado",IF(R529="Rechazado","Perdido",IF(D529&lt;TODAY(),"Vencido","Pendiente"))))</f>
        <v/>
      </c>
      <c r="W529" s="7" t="n"/>
    </row>
    <row r="530">
      <c r="A530" s="2" t="n"/>
      <c r="B530" s="2" t="n"/>
      <c r="C530" s="35" t="n"/>
      <c r="D530" s="36">
        <f>IF(C530="","",C530+30)</f>
        <v/>
      </c>
      <c r="E530" s="2" t="n"/>
      <c r="F530" s="5">
        <f>IF(E530="","",IFERROR(VLOOKUP(E530,'Clientes'!$A$2:$E$1000,2,FALSE),"Cliente no encontrado"))</f>
        <v/>
      </c>
      <c r="G530" s="6">
        <f>IF(E530="","",IFERROR(VLOOKUP(E530,'Clientes'!$A$2:$E$1000,3,FALSE),""))</f>
        <v/>
      </c>
      <c r="H530" s="5">
        <f>IF(E530="","",IFERROR(VLOOKUP(E530,'Clientes'!$A$2:$E$1000,4,FALSE),""))</f>
        <v/>
      </c>
      <c r="I530" s="2" t="n"/>
      <c r="J530" s="7" t="n"/>
      <c r="K530" s="8" t="n"/>
      <c r="L530" s="37" t="n"/>
      <c r="M530" s="10" t="n"/>
      <c r="N530" s="38">
        <f>IF(OR(K530="",L530=""),"",K530*L530*(1-M530))</f>
        <v/>
      </c>
      <c r="O530" s="10" t="n"/>
      <c r="P530" s="38">
        <f>IF(OR(N530="",O530=""),"",N530*O530)</f>
        <v/>
      </c>
      <c r="Q530" s="38">
        <f>IF(OR(N530="",P530=""),"",N530+P530)</f>
        <v/>
      </c>
      <c r="R530" s="2" t="n"/>
      <c r="S530" s="10" t="n"/>
      <c r="T530" s="38">
        <f>IF(OR(Q530="",S530=""),"",Q530*S530)</f>
        <v/>
      </c>
      <c r="U530" s="12">
        <f>IF(D530="","",D530-TODAY())</f>
        <v/>
      </c>
      <c r="V530" s="6">
        <f>IF(R530="","",IF(R530="Aceptado","Ganado",IF(R530="Rechazado","Perdido",IF(D530&lt;TODAY(),"Vencido","Pendiente"))))</f>
        <v/>
      </c>
      <c r="W530" s="7" t="n"/>
    </row>
    <row r="531">
      <c r="A531" s="2" t="n"/>
      <c r="B531" s="2" t="n"/>
      <c r="C531" s="35" t="n"/>
      <c r="D531" s="39">
        <f>IF(C531="","",C531+30)</f>
        <v/>
      </c>
      <c r="E531" s="2" t="n"/>
      <c r="F531" s="14">
        <f>IF(E531="","",IFERROR(VLOOKUP(E531,'Clientes'!$A$2:$E$1000,2,FALSE),"Cliente no encontrado"))</f>
        <v/>
      </c>
      <c r="G531" s="15">
        <f>IF(E531="","",IFERROR(VLOOKUP(E531,'Clientes'!$A$2:$E$1000,3,FALSE),""))</f>
        <v/>
      </c>
      <c r="H531" s="14">
        <f>IF(E531="","",IFERROR(VLOOKUP(E531,'Clientes'!$A$2:$E$1000,4,FALSE),""))</f>
        <v/>
      </c>
      <c r="I531" s="2" t="n"/>
      <c r="J531" s="7" t="n"/>
      <c r="K531" s="8" t="n"/>
      <c r="L531" s="37" t="n"/>
      <c r="M531" s="10" t="n"/>
      <c r="N531" s="40">
        <f>IF(OR(K531="",L531=""),"",K531*L531*(1-M531))</f>
        <v/>
      </c>
      <c r="O531" s="10" t="n"/>
      <c r="P531" s="40">
        <f>IF(OR(N531="",O531=""),"",N531*O531)</f>
        <v/>
      </c>
      <c r="Q531" s="40">
        <f>IF(OR(N531="",P531=""),"",N531+P531)</f>
        <v/>
      </c>
      <c r="R531" s="2" t="n"/>
      <c r="S531" s="10" t="n"/>
      <c r="T531" s="40">
        <f>IF(OR(Q531="",S531=""),"",Q531*S531)</f>
        <v/>
      </c>
      <c r="U531" s="17">
        <f>IF(D531="","",D531-TODAY())</f>
        <v/>
      </c>
      <c r="V531" s="15">
        <f>IF(R531="","",IF(R531="Aceptado","Ganado",IF(R531="Rechazado","Perdido",IF(D531&lt;TODAY(),"Vencido","Pendiente"))))</f>
        <v/>
      </c>
      <c r="W531" s="7" t="n"/>
    </row>
    <row r="532">
      <c r="A532" s="2" t="n"/>
      <c r="B532" s="2" t="n"/>
      <c r="C532" s="35" t="n"/>
      <c r="D532" s="36">
        <f>IF(C532="","",C532+30)</f>
        <v/>
      </c>
      <c r="E532" s="2" t="n"/>
      <c r="F532" s="5">
        <f>IF(E532="","",IFERROR(VLOOKUP(E532,'Clientes'!$A$2:$E$1000,2,FALSE),"Cliente no encontrado"))</f>
        <v/>
      </c>
      <c r="G532" s="6">
        <f>IF(E532="","",IFERROR(VLOOKUP(E532,'Clientes'!$A$2:$E$1000,3,FALSE),""))</f>
        <v/>
      </c>
      <c r="H532" s="5">
        <f>IF(E532="","",IFERROR(VLOOKUP(E532,'Clientes'!$A$2:$E$1000,4,FALSE),""))</f>
        <v/>
      </c>
      <c r="I532" s="2" t="n"/>
      <c r="J532" s="7" t="n"/>
      <c r="K532" s="8" t="n"/>
      <c r="L532" s="37" t="n"/>
      <c r="M532" s="10" t="n"/>
      <c r="N532" s="38">
        <f>IF(OR(K532="",L532=""),"",K532*L532*(1-M532))</f>
        <v/>
      </c>
      <c r="O532" s="10" t="n"/>
      <c r="P532" s="38">
        <f>IF(OR(N532="",O532=""),"",N532*O532)</f>
        <v/>
      </c>
      <c r="Q532" s="38">
        <f>IF(OR(N532="",P532=""),"",N532+P532)</f>
        <v/>
      </c>
      <c r="R532" s="2" t="n"/>
      <c r="S532" s="10" t="n"/>
      <c r="T532" s="38">
        <f>IF(OR(Q532="",S532=""),"",Q532*S532)</f>
        <v/>
      </c>
      <c r="U532" s="12">
        <f>IF(D532="","",D532-TODAY())</f>
        <v/>
      </c>
      <c r="V532" s="6">
        <f>IF(R532="","",IF(R532="Aceptado","Ganado",IF(R532="Rechazado","Perdido",IF(D532&lt;TODAY(),"Vencido","Pendiente"))))</f>
        <v/>
      </c>
      <c r="W532" s="7" t="n"/>
    </row>
    <row r="533">
      <c r="A533" s="2" t="n"/>
      <c r="B533" s="2" t="n"/>
      <c r="C533" s="35" t="n"/>
      <c r="D533" s="39">
        <f>IF(C533="","",C533+30)</f>
        <v/>
      </c>
      <c r="E533" s="2" t="n"/>
      <c r="F533" s="14">
        <f>IF(E533="","",IFERROR(VLOOKUP(E533,'Clientes'!$A$2:$E$1000,2,FALSE),"Cliente no encontrado"))</f>
        <v/>
      </c>
      <c r="G533" s="15">
        <f>IF(E533="","",IFERROR(VLOOKUP(E533,'Clientes'!$A$2:$E$1000,3,FALSE),""))</f>
        <v/>
      </c>
      <c r="H533" s="14">
        <f>IF(E533="","",IFERROR(VLOOKUP(E533,'Clientes'!$A$2:$E$1000,4,FALSE),""))</f>
        <v/>
      </c>
      <c r="I533" s="2" t="n"/>
      <c r="J533" s="7" t="n"/>
      <c r="K533" s="8" t="n"/>
      <c r="L533" s="37" t="n"/>
      <c r="M533" s="10" t="n"/>
      <c r="N533" s="40">
        <f>IF(OR(K533="",L533=""),"",K533*L533*(1-M533))</f>
        <v/>
      </c>
      <c r="O533" s="10" t="n"/>
      <c r="P533" s="40">
        <f>IF(OR(N533="",O533=""),"",N533*O533)</f>
        <v/>
      </c>
      <c r="Q533" s="40">
        <f>IF(OR(N533="",P533=""),"",N533+P533)</f>
        <v/>
      </c>
      <c r="R533" s="2" t="n"/>
      <c r="S533" s="10" t="n"/>
      <c r="T533" s="40">
        <f>IF(OR(Q533="",S533=""),"",Q533*S533)</f>
        <v/>
      </c>
      <c r="U533" s="17">
        <f>IF(D533="","",D533-TODAY())</f>
        <v/>
      </c>
      <c r="V533" s="15">
        <f>IF(R533="","",IF(R533="Aceptado","Ganado",IF(R533="Rechazado","Perdido",IF(D533&lt;TODAY(),"Vencido","Pendiente"))))</f>
        <v/>
      </c>
      <c r="W533" s="7" t="n"/>
    </row>
    <row r="534">
      <c r="A534" s="2" t="n"/>
      <c r="B534" s="2" t="n"/>
      <c r="C534" s="35" t="n"/>
      <c r="D534" s="36">
        <f>IF(C534="","",C534+30)</f>
        <v/>
      </c>
      <c r="E534" s="2" t="n"/>
      <c r="F534" s="5">
        <f>IF(E534="","",IFERROR(VLOOKUP(E534,'Clientes'!$A$2:$E$1000,2,FALSE),"Cliente no encontrado"))</f>
        <v/>
      </c>
      <c r="G534" s="6">
        <f>IF(E534="","",IFERROR(VLOOKUP(E534,'Clientes'!$A$2:$E$1000,3,FALSE),""))</f>
        <v/>
      </c>
      <c r="H534" s="5">
        <f>IF(E534="","",IFERROR(VLOOKUP(E534,'Clientes'!$A$2:$E$1000,4,FALSE),""))</f>
        <v/>
      </c>
      <c r="I534" s="2" t="n"/>
      <c r="J534" s="7" t="n"/>
      <c r="K534" s="8" t="n"/>
      <c r="L534" s="37" t="n"/>
      <c r="M534" s="10" t="n"/>
      <c r="N534" s="38">
        <f>IF(OR(K534="",L534=""),"",K534*L534*(1-M534))</f>
        <v/>
      </c>
      <c r="O534" s="10" t="n"/>
      <c r="P534" s="38">
        <f>IF(OR(N534="",O534=""),"",N534*O534)</f>
        <v/>
      </c>
      <c r="Q534" s="38">
        <f>IF(OR(N534="",P534=""),"",N534+P534)</f>
        <v/>
      </c>
      <c r="R534" s="2" t="n"/>
      <c r="S534" s="10" t="n"/>
      <c r="T534" s="38">
        <f>IF(OR(Q534="",S534=""),"",Q534*S534)</f>
        <v/>
      </c>
      <c r="U534" s="12">
        <f>IF(D534="","",D534-TODAY())</f>
        <v/>
      </c>
      <c r="V534" s="6">
        <f>IF(R534="","",IF(R534="Aceptado","Ganado",IF(R534="Rechazado","Perdido",IF(D534&lt;TODAY(),"Vencido","Pendiente"))))</f>
        <v/>
      </c>
      <c r="W534" s="7" t="n"/>
    </row>
    <row r="535">
      <c r="A535" s="2" t="n"/>
      <c r="B535" s="2" t="n"/>
      <c r="C535" s="35" t="n"/>
      <c r="D535" s="39">
        <f>IF(C535="","",C535+30)</f>
        <v/>
      </c>
      <c r="E535" s="2" t="n"/>
      <c r="F535" s="14">
        <f>IF(E535="","",IFERROR(VLOOKUP(E535,'Clientes'!$A$2:$E$1000,2,FALSE),"Cliente no encontrado"))</f>
        <v/>
      </c>
      <c r="G535" s="15">
        <f>IF(E535="","",IFERROR(VLOOKUP(E535,'Clientes'!$A$2:$E$1000,3,FALSE),""))</f>
        <v/>
      </c>
      <c r="H535" s="14">
        <f>IF(E535="","",IFERROR(VLOOKUP(E535,'Clientes'!$A$2:$E$1000,4,FALSE),""))</f>
        <v/>
      </c>
      <c r="I535" s="2" t="n"/>
      <c r="J535" s="7" t="n"/>
      <c r="K535" s="8" t="n"/>
      <c r="L535" s="37" t="n"/>
      <c r="M535" s="10" t="n"/>
      <c r="N535" s="40">
        <f>IF(OR(K535="",L535=""),"",K535*L535*(1-M535))</f>
        <v/>
      </c>
      <c r="O535" s="10" t="n"/>
      <c r="P535" s="40">
        <f>IF(OR(N535="",O535=""),"",N535*O535)</f>
        <v/>
      </c>
      <c r="Q535" s="40">
        <f>IF(OR(N535="",P535=""),"",N535+P535)</f>
        <v/>
      </c>
      <c r="R535" s="2" t="n"/>
      <c r="S535" s="10" t="n"/>
      <c r="T535" s="40">
        <f>IF(OR(Q535="",S535=""),"",Q535*S535)</f>
        <v/>
      </c>
      <c r="U535" s="17">
        <f>IF(D535="","",D535-TODAY())</f>
        <v/>
      </c>
      <c r="V535" s="15">
        <f>IF(R535="","",IF(R535="Aceptado","Ganado",IF(R535="Rechazado","Perdido",IF(D535&lt;TODAY(),"Vencido","Pendiente"))))</f>
        <v/>
      </c>
      <c r="W535" s="7" t="n"/>
    </row>
    <row r="536">
      <c r="A536" s="2" t="n"/>
      <c r="B536" s="2" t="n"/>
      <c r="C536" s="35" t="n"/>
      <c r="D536" s="36">
        <f>IF(C536="","",C536+30)</f>
        <v/>
      </c>
      <c r="E536" s="2" t="n"/>
      <c r="F536" s="5">
        <f>IF(E536="","",IFERROR(VLOOKUP(E536,'Clientes'!$A$2:$E$1000,2,FALSE),"Cliente no encontrado"))</f>
        <v/>
      </c>
      <c r="G536" s="6">
        <f>IF(E536="","",IFERROR(VLOOKUP(E536,'Clientes'!$A$2:$E$1000,3,FALSE),""))</f>
        <v/>
      </c>
      <c r="H536" s="5">
        <f>IF(E536="","",IFERROR(VLOOKUP(E536,'Clientes'!$A$2:$E$1000,4,FALSE),""))</f>
        <v/>
      </c>
      <c r="I536" s="2" t="n"/>
      <c r="J536" s="7" t="n"/>
      <c r="K536" s="8" t="n"/>
      <c r="L536" s="37" t="n"/>
      <c r="M536" s="10" t="n"/>
      <c r="N536" s="38">
        <f>IF(OR(K536="",L536=""),"",K536*L536*(1-M536))</f>
        <v/>
      </c>
      <c r="O536" s="10" t="n"/>
      <c r="P536" s="38">
        <f>IF(OR(N536="",O536=""),"",N536*O536)</f>
        <v/>
      </c>
      <c r="Q536" s="38">
        <f>IF(OR(N536="",P536=""),"",N536+P536)</f>
        <v/>
      </c>
      <c r="R536" s="2" t="n"/>
      <c r="S536" s="10" t="n"/>
      <c r="T536" s="38">
        <f>IF(OR(Q536="",S536=""),"",Q536*S536)</f>
        <v/>
      </c>
      <c r="U536" s="12">
        <f>IF(D536="","",D536-TODAY())</f>
        <v/>
      </c>
      <c r="V536" s="6">
        <f>IF(R536="","",IF(R536="Aceptado","Ganado",IF(R536="Rechazado","Perdido",IF(D536&lt;TODAY(),"Vencido","Pendiente"))))</f>
        <v/>
      </c>
      <c r="W536" s="7" t="n"/>
    </row>
    <row r="537">
      <c r="A537" s="2" t="n"/>
      <c r="B537" s="2" t="n"/>
      <c r="C537" s="35" t="n"/>
      <c r="D537" s="39">
        <f>IF(C537="","",C537+30)</f>
        <v/>
      </c>
      <c r="E537" s="2" t="n"/>
      <c r="F537" s="14">
        <f>IF(E537="","",IFERROR(VLOOKUP(E537,'Clientes'!$A$2:$E$1000,2,FALSE),"Cliente no encontrado"))</f>
        <v/>
      </c>
      <c r="G537" s="15">
        <f>IF(E537="","",IFERROR(VLOOKUP(E537,'Clientes'!$A$2:$E$1000,3,FALSE),""))</f>
        <v/>
      </c>
      <c r="H537" s="14">
        <f>IF(E537="","",IFERROR(VLOOKUP(E537,'Clientes'!$A$2:$E$1000,4,FALSE),""))</f>
        <v/>
      </c>
      <c r="I537" s="2" t="n"/>
      <c r="J537" s="7" t="n"/>
      <c r="K537" s="8" t="n"/>
      <c r="L537" s="37" t="n"/>
      <c r="M537" s="10" t="n"/>
      <c r="N537" s="40">
        <f>IF(OR(K537="",L537=""),"",K537*L537*(1-M537))</f>
        <v/>
      </c>
      <c r="O537" s="10" t="n"/>
      <c r="P537" s="40">
        <f>IF(OR(N537="",O537=""),"",N537*O537)</f>
        <v/>
      </c>
      <c r="Q537" s="40">
        <f>IF(OR(N537="",P537=""),"",N537+P537)</f>
        <v/>
      </c>
      <c r="R537" s="2" t="n"/>
      <c r="S537" s="10" t="n"/>
      <c r="T537" s="40">
        <f>IF(OR(Q537="",S537=""),"",Q537*S537)</f>
        <v/>
      </c>
      <c r="U537" s="17">
        <f>IF(D537="","",D537-TODAY())</f>
        <v/>
      </c>
      <c r="V537" s="15">
        <f>IF(R537="","",IF(R537="Aceptado","Ganado",IF(R537="Rechazado","Perdido",IF(D537&lt;TODAY(),"Vencido","Pendiente"))))</f>
        <v/>
      </c>
      <c r="W537" s="7" t="n"/>
    </row>
    <row r="538">
      <c r="A538" s="2" t="n"/>
      <c r="B538" s="2" t="n"/>
      <c r="C538" s="35" t="n"/>
      <c r="D538" s="36">
        <f>IF(C538="","",C538+30)</f>
        <v/>
      </c>
      <c r="E538" s="2" t="n"/>
      <c r="F538" s="5">
        <f>IF(E538="","",IFERROR(VLOOKUP(E538,'Clientes'!$A$2:$E$1000,2,FALSE),"Cliente no encontrado"))</f>
        <v/>
      </c>
      <c r="G538" s="6">
        <f>IF(E538="","",IFERROR(VLOOKUP(E538,'Clientes'!$A$2:$E$1000,3,FALSE),""))</f>
        <v/>
      </c>
      <c r="H538" s="5">
        <f>IF(E538="","",IFERROR(VLOOKUP(E538,'Clientes'!$A$2:$E$1000,4,FALSE),""))</f>
        <v/>
      </c>
      <c r="I538" s="2" t="n"/>
      <c r="J538" s="7" t="n"/>
      <c r="K538" s="8" t="n"/>
      <c r="L538" s="37" t="n"/>
      <c r="M538" s="10" t="n"/>
      <c r="N538" s="38">
        <f>IF(OR(K538="",L538=""),"",K538*L538*(1-M538))</f>
        <v/>
      </c>
      <c r="O538" s="10" t="n"/>
      <c r="P538" s="38">
        <f>IF(OR(N538="",O538=""),"",N538*O538)</f>
        <v/>
      </c>
      <c r="Q538" s="38">
        <f>IF(OR(N538="",P538=""),"",N538+P538)</f>
        <v/>
      </c>
      <c r="R538" s="2" t="n"/>
      <c r="S538" s="10" t="n"/>
      <c r="T538" s="38">
        <f>IF(OR(Q538="",S538=""),"",Q538*S538)</f>
        <v/>
      </c>
      <c r="U538" s="12">
        <f>IF(D538="","",D538-TODAY())</f>
        <v/>
      </c>
      <c r="V538" s="6">
        <f>IF(R538="","",IF(R538="Aceptado","Ganado",IF(R538="Rechazado","Perdido",IF(D538&lt;TODAY(),"Vencido","Pendiente"))))</f>
        <v/>
      </c>
      <c r="W538" s="7" t="n"/>
    </row>
    <row r="539">
      <c r="A539" s="2" t="n"/>
      <c r="B539" s="2" t="n"/>
      <c r="C539" s="35" t="n"/>
      <c r="D539" s="39">
        <f>IF(C539="","",C539+30)</f>
        <v/>
      </c>
      <c r="E539" s="2" t="n"/>
      <c r="F539" s="14">
        <f>IF(E539="","",IFERROR(VLOOKUP(E539,'Clientes'!$A$2:$E$1000,2,FALSE),"Cliente no encontrado"))</f>
        <v/>
      </c>
      <c r="G539" s="15">
        <f>IF(E539="","",IFERROR(VLOOKUP(E539,'Clientes'!$A$2:$E$1000,3,FALSE),""))</f>
        <v/>
      </c>
      <c r="H539" s="14">
        <f>IF(E539="","",IFERROR(VLOOKUP(E539,'Clientes'!$A$2:$E$1000,4,FALSE),""))</f>
        <v/>
      </c>
      <c r="I539" s="2" t="n"/>
      <c r="J539" s="7" t="n"/>
      <c r="K539" s="8" t="n"/>
      <c r="L539" s="37" t="n"/>
      <c r="M539" s="10" t="n"/>
      <c r="N539" s="40">
        <f>IF(OR(K539="",L539=""),"",K539*L539*(1-M539))</f>
        <v/>
      </c>
      <c r="O539" s="10" t="n"/>
      <c r="P539" s="40">
        <f>IF(OR(N539="",O539=""),"",N539*O539)</f>
        <v/>
      </c>
      <c r="Q539" s="40">
        <f>IF(OR(N539="",P539=""),"",N539+P539)</f>
        <v/>
      </c>
      <c r="R539" s="2" t="n"/>
      <c r="S539" s="10" t="n"/>
      <c r="T539" s="40">
        <f>IF(OR(Q539="",S539=""),"",Q539*S539)</f>
        <v/>
      </c>
      <c r="U539" s="17">
        <f>IF(D539="","",D539-TODAY())</f>
        <v/>
      </c>
      <c r="V539" s="15">
        <f>IF(R539="","",IF(R539="Aceptado","Ganado",IF(R539="Rechazado","Perdido",IF(D539&lt;TODAY(),"Vencido","Pendiente"))))</f>
        <v/>
      </c>
      <c r="W539" s="7" t="n"/>
    </row>
    <row r="540">
      <c r="A540" s="2" t="n"/>
      <c r="B540" s="2" t="n"/>
      <c r="C540" s="35" t="n"/>
      <c r="D540" s="36">
        <f>IF(C540="","",C540+30)</f>
        <v/>
      </c>
      <c r="E540" s="2" t="n"/>
      <c r="F540" s="5">
        <f>IF(E540="","",IFERROR(VLOOKUP(E540,'Clientes'!$A$2:$E$1000,2,FALSE),"Cliente no encontrado"))</f>
        <v/>
      </c>
      <c r="G540" s="6">
        <f>IF(E540="","",IFERROR(VLOOKUP(E540,'Clientes'!$A$2:$E$1000,3,FALSE),""))</f>
        <v/>
      </c>
      <c r="H540" s="5">
        <f>IF(E540="","",IFERROR(VLOOKUP(E540,'Clientes'!$A$2:$E$1000,4,FALSE),""))</f>
        <v/>
      </c>
      <c r="I540" s="2" t="n"/>
      <c r="J540" s="7" t="n"/>
      <c r="K540" s="8" t="n"/>
      <c r="L540" s="37" t="n"/>
      <c r="M540" s="10" t="n"/>
      <c r="N540" s="38">
        <f>IF(OR(K540="",L540=""),"",K540*L540*(1-M540))</f>
        <v/>
      </c>
      <c r="O540" s="10" t="n"/>
      <c r="P540" s="38">
        <f>IF(OR(N540="",O540=""),"",N540*O540)</f>
        <v/>
      </c>
      <c r="Q540" s="38">
        <f>IF(OR(N540="",P540=""),"",N540+P540)</f>
        <v/>
      </c>
      <c r="R540" s="2" t="n"/>
      <c r="S540" s="10" t="n"/>
      <c r="T540" s="38">
        <f>IF(OR(Q540="",S540=""),"",Q540*S540)</f>
        <v/>
      </c>
      <c r="U540" s="12">
        <f>IF(D540="","",D540-TODAY())</f>
        <v/>
      </c>
      <c r="V540" s="6">
        <f>IF(R540="","",IF(R540="Aceptado","Ganado",IF(R540="Rechazado","Perdido",IF(D540&lt;TODAY(),"Vencido","Pendiente"))))</f>
        <v/>
      </c>
      <c r="W540" s="7" t="n"/>
    </row>
    <row r="541">
      <c r="A541" s="2" t="n"/>
      <c r="B541" s="2" t="n"/>
      <c r="C541" s="35" t="n"/>
      <c r="D541" s="39">
        <f>IF(C541="","",C541+30)</f>
        <v/>
      </c>
      <c r="E541" s="2" t="n"/>
      <c r="F541" s="14">
        <f>IF(E541="","",IFERROR(VLOOKUP(E541,'Clientes'!$A$2:$E$1000,2,FALSE),"Cliente no encontrado"))</f>
        <v/>
      </c>
      <c r="G541" s="15">
        <f>IF(E541="","",IFERROR(VLOOKUP(E541,'Clientes'!$A$2:$E$1000,3,FALSE),""))</f>
        <v/>
      </c>
      <c r="H541" s="14">
        <f>IF(E541="","",IFERROR(VLOOKUP(E541,'Clientes'!$A$2:$E$1000,4,FALSE),""))</f>
        <v/>
      </c>
      <c r="I541" s="2" t="n"/>
      <c r="J541" s="7" t="n"/>
      <c r="K541" s="8" t="n"/>
      <c r="L541" s="37" t="n"/>
      <c r="M541" s="10" t="n"/>
      <c r="N541" s="40">
        <f>IF(OR(K541="",L541=""),"",K541*L541*(1-M541))</f>
        <v/>
      </c>
      <c r="O541" s="10" t="n"/>
      <c r="P541" s="40">
        <f>IF(OR(N541="",O541=""),"",N541*O541)</f>
        <v/>
      </c>
      <c r="Q541" s="40">
        <f>IF(OR(N541="",P541=""),"",N541+P541)</f>
        <v/>
      </c>
      <c r="R541" s="2" t="n"/>
      <c r="S541" s="10" t="n"/>
      <c r="T541" s="40">
        <f>IF(OR(Q541="",S541=""),"",Q541*S541)</f>
        <v/>
      </c>
      <c r="U541" s="17">
        <f>IF(D541="","",D541-TODAY())</f>
        <v/>
      </c>
      <c r="V541" s="15">
        <f>IF(R541="","",IF(R541="Aceptado","Ganado",IF(R541="Rechazado","Perdido",IF(D541&lt;TODAY(),"Vencido","Pendiente"))))</f>
        <v/>
      </c>
      <c r="W541" s="7" t="n"/>
    </row>
    <row r="542">
      <c r="A542" s="2" t="n"/>
      <c r="B542" s="2" t="n"/>
      <c r="C542" s="35" t="n"/>
      <c r="D542" s="36">
        <f>IF(C542="","",C542+30)</f>
        <v/>
      </c>
      <c r="E542" s="2" t="n"/>
      <c r="F542" s="5">
        <f>IF(E542="","",IFERROR(VLOOKUP(E542,'Clientes'!$A$2:$E$1000,2,FALSE),"Cliente no encontrado"))</f>
        <v/>
      </c>
      <c r="G542" s="6">
        <f>IF(E542="","",IFERROR(VLOOKUP(E542,'Clientes'!$A$2:$E$1000,3,FALSE),""))</f>
        <v/>
      </c>
      <c r="H542" s="5">
        <f>IF(E542="","",IFERROR(VLOOKUP(E542,'Clientes'!$A$2:$E$1000,4,FALSE),""))</f>
        <v/>
      </c>
      <c r="I542" s="2" t="n"/>
      <c r="J542" s="7" t="n"/>
      <c r="K542" s="8" t="n"/>
      <c r="L542" s="37" t="n"/>
      <c r="M542" s="10" t="n"/>
      <c r="N542" s="38">
        <f>IF(OR(K542="",L542=""),"",K542*L542*(1-M542))</f>
        <v/>
      </c>
      <c r="O542" s="10" t="n"/>
      <c r="P542" s="38">
        <f>IF(OR(N542="",O542=""),"",N542*O542)</f>
        <v/>
      </c>
      <c r="Q542" s="38">
        <f>IF(OR(N542="",P542=""),"",N542+P542)</f>
        <v/>
      </c>
      <c r="R542" s="2" t="n"/>
      <c r="S542" s="10" t="n"/>
      <c r="T542" s="38">
        <f>IF(OR(Q542="",S542=""),"",Q542*S542)</f>
        <v/>
      </c>
      <c r="U542" s="12">
        <f>IF(D542="","",D542-TODAY())</f>
        <v/>
      </c>
      <c r="V542" s="6">
        <f>IF(R542="","",IF(R542="Aceptado","Ganado",IF(R542="Rechazado","Perdido",IF(D542&lt;TODAY(),"Vencido","Pendiente"))))</f>
        <v/>
      </c>
      <c r="W542" s="7" t="n"/>
    </row>
    <row r="543">
      <c r="A543" s="2" t="n"/>
      <c r="B543" s="2" t="n"/>
      <c r="C543" s="35" t="n"/>
      <c r="D543" s="39">
        <f>IF(C543="","",C543+30)</f>
        <v/>
      </c>
      <c r="E543" s="2" t="n"/>
      <c r="F543" s="14">
        <f>IF(E543="","",IFERROR(VLOOKUP(E543,'Clientes'!$A$2:$E$1000,2,FALSE),"Cliente no encontrado"))</f>
        <v/>
      </c>
      <c r="G543" s="15">
        <f>IF(E543="","",IFERROR(VLOOKUP(E543,'Clientes'!$A$2:$E$1000,3,FALSE),""))</f>
        <v/>
      </c>
      <c r="H543" s="14">
        <f>IF(E543="","",IFERROR(VLOOKUP(E543,'Clientes'!$A$2:$E$1000,4,FALSE),""))</f>
        <v/>
      </c>
      <c r="I543" s="2" t="n"/>
      <c r="J543" s="7" t="n"/>
      <c r="K543" s="8" t="n"/>
      <c r="L543" s="37" t="n"/>
      <c r="M543" s="10" t="n"/>
      <c r="N543" s="40">
        <f>IF(OR(K543="",L543=""),"",K543*L543*(1-M543))</f>
        <v/>
      </c>
      <c r="O543" s="10" t="n"/>
      <c r="P543" s="40">
        <f>IF(OR(N543="",O543=""),"",N543*O543)</f>
        <v/>
      </c>
      <c r="Q543" s="40">
        <f>IF(OR(N543="",P543=""),"",N543+P543)</f>
        <v/>
      </c>
      <c r="R543" s="2" t="n"/>
      <c r="S543" s="10" t="n"/>
      <c r="T543" s="40">
        <f>IF(OR(Q543="",S543=""),"",Q543*S543)</f>
        <v/>
      </c>
      <c r="U543" s="17">
        <f>IF(D543="","",D543-TODAY())</f>
        <v/>
      </c>
      <c r="V543" s="15">
        <f>IF(R543="","",IF(R543="Aceptado","Ganado",IF(R543="Rechazado","Perdido",IF(D543&lt;TODAY(),"Vencido","Pendiente"))))</f>
        <v/>
      </c>
      <c r="W543" s="7" t="n"/>
    </row>
    <row r="544">
      <c r="A544" s="2" t="n"/>
      <c r="B544" s="2" t="n"/>
      <c r="C544" s="35" t="n"/>
      <c r="D544" s="36">
        <f>IF(C544="","",C544+30)</f>
        <v/>
      </c>
      <c r="E544" s="2" t="n"/>
      <c r="F544" s="5">
        <f>IF(E544="","",IFERROR(VLOOKUP(E544,'Clientes'!$A$2:$E$1000,2,FALSE),"Cliente no encontrado"))</f>
        <v/>
      </c>
      <c r="G544" s="6">
        <f>IF(E544="","",IFERROR(VLOOKUP(E544,'Clientes'!$A$2:$E$1000,3,FALSE),""))</f>
        <v/>
      </c>
      <c r="H544" s="5">
        <f>IF(E544="","",IFERROR(VLOOKUP(E544,'Clientes'!$A$2:$E$1000,4,FALSE),""))</f>
        <v/>
      </c>
      <c r="I544" s="2" t="n"/>
      <c r="J544" s="7" t="n"/>
      <c r="K544" s="8" t="n"/>
      <c r="L544" s="37" t="n"/>
      <c r="M544" s="10" t="n"/>
      <c r="N544" s="38">
        <f>IF(OR(K544="",L544=""),"",K544*L544*(1-M544))</f>
        <v/>
      </c>
      <c r="O544" s="10" t="n"/>
      <c r="P544" s="38">
        <f>IF(OR(N544="",O544=""),"",N544*O544)</f>
        <v/>
      </c>
      <c r="Q544" s="38">
        <f>IF(OR(N544="",P544=""),"",N544+P544)</f>
        <v/>
      </c>
      <c r="R544" s="2" t="n"/>
      <c r="S544" s="10" t="n"/>
      <c r="T544" s="38">
        <f>IF(OR(Q544="",S544=""),"",Q544*S544)</f>
        <v/>
      </c>
      <c r="U544" s="12">
        <f>IF(D544="","",D544-TODAY())</f>
        <v/>
      </c>
      <c r="V544" s="6">
        <f>IF(R544="","",IF(R544="Aceptado","Ganado",IF(R544="Rechazado","Perdido",IF(D544&lt;TODAY(),"Vencido","Pendiente"))))</f>
        <v/>
      </c>
      <c r="W544" s="7" t="n"/>
    </row>
    <row r="545">
      <c r="A545" s="2" t="n"/>
      <c r="B545" s="2" t="n"/>
      <c r="C545" s="35" t="n"/>
      <c r="D545" s="39">
        <f>IF(C545="","",C545+30)</f>
        <v/>
      </c>
      <c r="E545" s="2" t="n"/>
      <c r="F545" s="14">
        <f>IF(E545="","",IFERROR(VLOOKUP(E545,'Clientes'!$A$2:$E$1000,2,FALSE),"Cliente no encontrado"))</f>
        <v/>
      </c>
      <c r="G545" s="15">
        <f>IF(E545="","",IFERROR(VLOOKUP(E545,'Clientes'!$A$2:$E$1000,3,FALSE),""))</f>
        <v/>
      </c>
      <c r="H545" s="14">
        <f>IF(E545="","",IFERROR(VLOOKUP(E545,'Clientes'!$A$2:$E$1000,4,FALSE),""))</f>
        <v/>
      </c>
      <c r="I545" s="2" t="n"/>
      <c r="J545" s="7" t="n"/>
      <c r="K545" s="8" t="n"/>
      <c r="L545" s="37" t="n"/>
      <c r="M545" s="10" t="n"/>
      <c r="N545" s="40">
        <f>IF(OR(K545="",L545=""),"",K545*L545*(1-M545))</f>
        <v/>
      </c>
      <c r="O545" s="10" t="n"/>
      <c r="P545" s="40">
        <f>IF(OR(N545="",O545=""),"",N545*O545)</f>
        <v/>
      </c>
      <c r="Q545" s="40">
        <f>IF(OR(N545="",P545=""),"",N545+P545)</f>
        <v/>
      </c>
      <c r="R545" s="2" t="n"/>
      <c r="S545" s="10" t="n"/>
      <c r="T545" s="40">
        <f>IF(OR(Q545="",S545=""),"",Q545*S545)</f>
        <v/>
      </c>
      <c r="U545" s="17">
        <f>IF(D545="","",D545-TODAY())</f>
        <v/>
      </c>
      <c r="V545" s="15">
        <f>IF(R545="","",IF(R545="Aceptado","Ganado",IF(R545="Rechazado","Perdido",IF(D545&lt;TODAY(),"Vencido","Pendiente"))))</f>
        <v/>
      </c>
      <c r="W545" s="7" t="n"/>
    </row>
    <row r="546">
      <c r="A546" s="2" t="n"/>
      <c r="B546" s="2" t="n"/>
      <c r="C546" s="35" t="n"/>
      <c r="D546" s="36">
        <f>IF(C546="","",C546+30)</f>
        <v/>
      </c>
      <c r="E546" s="2" t="n"/>
      <c r="F546" s="5">
        <f>IF(E546="","",IFERROR(VLOOKUP(E546,'Clientes'!$A$2:$E$1000,2,FALSE),"Cliente no encontrado"))</f>
        <v/>
      </c>
      <c r="G546" s="6">
        <f>IF(E546="","",IFERROR(VLOOKUP(E546,'Clientes'!$A$2:$E$1000,3,FALSE),""))</f>
        <v/>
      </c>
      <c r="H546" s="5">
        <f>IF(E546="","",IFERROR(VLOOKUP(E546,'Clientes'!$A$2:$E$1000,4,FALSE),""))</f>
        <v/>
      </c>
      <c r="I546" s="2" t="n"/>
      <c r="J546" s="7" t="n"/>
      <c r="K546" s="8" t="n"/>
      <c r="L546" s="37" t="n"/>
      <c r="M546" s="10" t="n"/>
      <c r="N546" s="38">
        <f>IF(OR(K546="",L546=""),"",K546*L546*(1-M546))</f>
        <v/>
      </c>
      <c r="O546" s="10" t="n"/>
      <c r="P546" s="38">
        <f>IF(OR(N546="",O546=""),"",N546*O546)</f>
        <v/>
      </c>
      <c r="Q546" s="38">
        <f>IF(OR(N546="",P546=""),"",N546+P546)</f>
        <v/>
      </c>
      <c r="R546" s="2" t="n"/>
      <c r="S546" s="10" t="n"/>
      <c r="T546" s="38">
        <f>IF(OR(Q546="",S546=""),"",Q546*S546)</f>
        <v/>
      </c>
      <c r="U546" s="12">
        <f>IF(D546="","",D546-TODAY())</f>
        <v/>
      </c>
      <c r="V546" s="6">
        <f>IF(R546="","",IF(R546="Aceptado","Ganado",IF(R546="Rechazado","Perdido",IF(D546&lt;TODAY(),"Vencido","Pendiente"))))</f>
        <v/>
      </c>
      <c r="W546" s="7" t="n"/>
    </row>
    <row r="547">
      <c r="A547" s="2" t="n"/>
      <c r="B547" s="2" t="n"/>
      <c r="C547" s="35" t="n"/>
      <c r="D547" s="39">
        <f>IF(C547="","",C547+30)</f>
        <v/>
      </c>
      <c r="E547" s="2" t="n"/>
      <c r="F547" s="14">
        <f>IF(E547="","",IFERROR(VLOOKUP(E547,'Clientes'!$A$2:$E$1000,2,FALSE),"Cliente no encontrado"))</f>
        <v/>
      </c>
      <c r="G547" s="15">
        <f>IF(E547="","",IFERROR(VLOOKUP(E547,'Clientes'!$A$2:$E$1000,3,FALSE),""))</f>
        <v/>
      </c>
      <c r="H547" s="14">
        <f>IF(E547="","",IFERROR(VLOOKUP(E547,'Clientes'!$A$2:$E$1000,4,FALSE),""))</f>
        <v/>
      </c>
      <c r="I547" s="2" t="n"/>
      <c r="J547" s="7" t="n"/>
      <c r="K547" s="8" t="n"/>
      <c r="L547" s="37" t="n"/>
      <c r="M547" s="10" t="n"/>
      <c r="N547" s="40">
        <f>IF(OR(K547="",L547=""),"",K547*L547*(1-M547))</f>
        <v/>
      </c>
      <c r="O547" s="10" t="n"/>
      <c r="P547" s="40">
        <f>IF(OR(N547="",O547=""),"",N547*O547)</f>
        <v/>
      </c>
      <c r="Q547" s="40">
        <f>IF(OR(N547="",P547=""),"",N547+P547)</f>
        <v/>
      </c>
      <c r="R547" s="2" t="n"/>
      <c r="S547" s="10" t="n"/>
      <c r="T547" s="40">
        <f>IF(OR(Q547="",S547=""),"",Q547*S547)</f>
        <v/>
      </c>
      <c r="U547" s="17">
        <f>IF(D547="","",D547-TODAY())</f>
        <v/>
      </c>
      <c r="V547" s="15">
        <f>IF(R547="","",IF(R547="Aceptado","Ganado",IF(R547="Rechazado","Perdido",IF(D547&lt;TODAY(),"Vencido","Pendiente"))))</f>
        <v/>
      </c>
      <c r="W547" s="7" t="n"/>
    </row>
    <row r="548">
      <c r="A548" s="2" t="n"/>
      <c r="B548" s="2" t="n"/>
      <c r="C548" s="35" t="n"/>
      <c r="D548" s="36">
        <f>IF(C548="","",C548+30)</f>
        <v/>
      </c>
      <c r="E548" s="2" t="n"/>
      <c r="F548" s="5">
        <f>IF(E548="","",IFERROR(VLOOKUP(E548,'Clientes'!$A$2:$E$1000,2,FALSE),"Cliente no encontrado"))</f>
        <v/>
      </c>
      <c r="G548" s="6">
        <f>IF(E548="","",IFERROR(VLOOKUP(E548,'Clientes'!$A$2:$E$1000,3,FALSE),""))</f>
        <v/>
      </c>
      <c r="H548" s="5">
        <f>IF(E548="","",IFERROR(VLOOKUP(E548,'Clientes'!$A$2:$E$1000,4,FALSE),""))</f>
        <v/>
      </c>
      <c r="I548" s="2" t="n"/>
      <c r="J548" s="7" t="n"/>
      <c r="K548" s="8" t="n"/>
      <c r="L548" s="37" t="n"/>
      <c r="M548" s="10" t="n"/>
      <c r="N548" s="38">
        <f>IF(OR(K548="",L548=""),"",K548*L548*(1-M548))</f>
        <v/>
      </c>
      <c r="O548" s="10" t="n"/>
      <c r="P548" s="38">
        <f>IF(OR(N548="",O548=""),"",N548*O548)</f>
        <v/>
      </c>
      <c r="Q548" s="38">
        <f>IF(OR(N548="",P548=""),"",N548+P548)</f>
        <v/>
      </c>
      <c r="R548" s="2" t="n"/>
      <c r="S548" s="10" t="n"/>
      <c r="T548" s="38">
        <f>IF(OR(Q548="",S548=""),"",Q548*S548)</f>
        <v/>
      </c>
      <c r="U548" s="12">
        <f>IF(D548="","",D548-TODAY())</f>
        <v/>
      </c>
      <c r="V548" s="6">
        <f>IF(R548="","",IF(R548="Aceptado","Ganado",IF(R548="Rechazado","Perdido",IF(D548&lt;TODAY(),"Vencido","Pendiente"))))</f>
        <v/>
      </c>
      <c r="W548" s="7" t="n"/>
    </row>
    <row r="549">
      <c r="A549" s="2" t="n"/>
      <c r="B549" s="2" t="n"/>
      <c r="C549" s="35" t="n"/>
      <c r="D549" s="39">
        <f>IF(C549="","",C549+30)</f>
        <v/>
      </c>
      <c r="E549" s="2" t="n"/>
      <c r="F549" s="14">
        <f>IF(E549="","",IFERROR(VLOOKUP(E549,'Clientes'!$A$2:$E$1000,2,FALSE),"Cliente no encontrado"))</f>
        <v/>
      </c>
      <c r="G549" s="15">
        <f>IF(E549="","",IFERROR(VLOOKUP(E549,'Clientes'!$A$2:$E$1000,3,FALSE),""))</f>
        <v/>
      </c>
      <c r="H549" s="14">
        <f>IF(E549="","",IFERROR(VLOOKUP(E549,'Clientes'!$A$2:$E$1000,4,FALSE),""))</f>
        <v/>
      </c>
      <c r="I549" s="2" t="n"/>
      <c r="J549" s="7" t="n"/>
      <c r="K549" s="8" t="n"/>
      <c r="L549" s="37" t="n"/>
      <c r="M549" s="10" t="n"/>
      <c r="N549" s="40">
        <f>IF(OR(K549="",L549=""),"",K549*L549*(1-M549))</f>
        <v/>
      </c>
      <c r="O549" s="10" t="n"/>
      <c r="P549" s="40">
        <f>IF(OR(N549="",O549=""),"",N549*O549)</f>
        <v/>
      </c>
      <c r="Q549" s="40">
        <f>IF(OR(N549="",P549=""),"",N549+P549)</f>
        <v/>
      </c>
      <c r="R549" s="2" t="n"/>
      <c r="S549" s="10" t="n"/>
      <c r="T549" s="40">
        <f>IF(OR(Q549="",S549=""),"",Q549*S549)</f>
        <v/>
      </c>
      <c r="U549" s="17">
        <f>IF(D549="","",D549-TODAY())</f>
        <v/>
      </c>
      <c r="V549" s="15">
        <f>IF(R549="","",IF(R549="Aceptado","Ganado",IF(R549="Rechazado","Perdido",IF(D549&lt;TODAY(),"Vencido","Pendiente"))))</f>
        <v/>
      </c>
      <c r="W549" s="7" t="n"/>
    </row>
    <row r="550">
      <c r="A550" s="2" t="n"/>
      <c r="B550" s="2" t="n"/>
      <c r="C550" s="35" t="n"/>
      <c r="D550" s="36">
        <f>IF(C550="","",C550+30)</f>
        <v/>
      </c>
      <c r="E550" s="2" t="n"/>
      <c r="F550" s="5">
        <f>IF(E550="","",IFERROR(VLOOKUP(E550,'Clientes'!$A$2:$E$1000,2,FALSE),"Cliente no encontrado"))</f>
        <v/>
      </c>
      <c r="G550" s="6">
        <f>IF(E550="","",IFERROR(VLOOKUP(E550,'Clientes'!$A$2:$E$1000,3,FALSE),""))</f>
        <v/>
      </c>
      <c r="H550" s="5">
        <f>IF(E550="","",IFERROR(VLOOKUP(E550,'Clientes'!$A$2:$E$1000,4,FALSE),""))</f>
        <v/>
      </c>
      <c r="I550" s="2" t="n"/>
      <c r="J550" s="7" t="n"/>
      <c r="K550" s="8" t="n"/>
      <c r="L550" s="37" t="n"/>
      <c r="M550" s="10" t="n"/>
      <c r="N550" s="38">
        <f>IF(OR(K550="",L550=""),"",K550*L550*(1-M550))</f>
        <v/>
      </c>
      <c r="O550" s="10" t="n"/>
      <c r="P550" s="38">
        <f>IF(OR(N550="",O550=""),"",N550*O550)</f>
        <v/>
      </c>
      <c r="Q550" s="38">
        <f>IF(OR(N550="",P550=""),"",N550+P550)</f>
        <v/>
      </c>
      <c r="R550" s="2" t="n"/>
      <c r="S550" s="10" t="n"/>
      <c r="T550" s="38">
        <f>IF(OR(Q550="",S550=""),"",Q550*S550)</f>
        <v/>
      </c>
      <c r="U550" s="12">
        <f>IF(D550="","",D550-TODAY())</f>
        <v/>
      </c>
      <c r="V550" s="6">
        <f>IF(R550="","",IF(R550="Aceptado","Ganado",IF(R550="Rechazado","Perdido",IF(D550&lt;TODAY(),"Vencido","Pendiente"))))</f>
        <v/>
      </c>
      <c r="W550" s="7" t="n"/>
    </row>
    <row r="551">
      <c r="A551" s="2" t="n"/>
      <c r="B551" s="2" t="n"/>
      <c r="C551" s="35" t="n"/>
      <c r="D551" s="39">
        <f>IF(C551="","",C551+30)</f>
        <v/>
      </c>
      <c r="E551" s="2" t="n"/>
      <c r="F551" s="14">
        <f>IF(E551="","",IFERROR(VLOOKUP(E551,'Clientes'!$A$2:$E$1000,2,FALSE),"Cliente no encontrado"))</f>
        <v/>
      </c>
      <c r="G551" s="15">
        <f>IF(E551="","",IFERROR(VLOOKUP(E551,'Clientes'!$A$2:$E$1000,3,FALSE),""))</f>
        <v/>
      </c>
      <c r="H551" s="14">
        <f>IF(E551="","",IFERROR(VLOOKUP(E551,'Clientes'!$A$2:$E$1000,4,FALSE),""))</f>
        <v/>
      </c>
      <c r="I551" s="2" t="n"/>
      <c r="J551" s="7" t="n"/>
      <c r="K551" s="8" t="n"/>
      <c r="L551" s="37" t="n"/>
      <c r="M551" s="10" t="n"/>
      <c r="N551" s="40">
        <f>IF(OR(K551="",L551=""),"",K551*L551*(1-M551))</f>
        <v/>
      </c>
      <c r="O551" s="10" t="n"/>
      <c r="P551" s="40">
        <f>IF(OR(N551="",O551=""),"",N551*O551)</f>
        <v/>
      </c>
      <c r="Q551" s="40">
        <f>IF(OR(N551="",P551=""),"",N551+P551)</f>
        <v/>
      </c>
      <c r="R551" s="2" t="n"/>
      <c r="S551" s="10" t="n"/>
      <c r="T551" s="40">
        <f>IF(OR(Q551="",S551=""),"",Q551*S551)</f>
        <v/>
      </c>
      <c r="U551" s="17">
        <f>IF(D551="","",D551-TODAY())</f>
        <v/>
      </c>
      <c r="V551" s="15">
        <f>IF(R551="","",IF(R551="Aceptado","Ganado",IF(R551="Rechazado","Perdido",IF(D551&lt;TODAY(),"Vencido","Pendiente"))))</f>
        <v/>
      </c>
      <c r="W551" s="7" t="n"/>
    </row>
    <row r="552">
      <c r="A552" s="2" t="n"/>
      <c r="B552" s="2" t="n"/>
      <c r="C552" s="35" t="n"/>
      <c r="D552" s="36">
        <f>IF(C552="","",C552+30)</f>
        <v/>
      </c>
      <c r="E552" s="2" t="n"/>
      <c r="F552" s="5">
        <f>IF(E552="","",IFERROR(VLOOKUP(E552,'Clientes'!$A$2:$E$1000,2,FALSE),"Cliente no encontrado"))</f>
        <v/>
      </c>
      <c r="G552" s="6">
        <f>IF(E552="","",IFERROR(VLOOKUP(E552,'Clientes'!$A$2:$E$1000,3,FALSE),""))</f>
        <v/>
      </c>
      <c r="H552" s="5">
        <f>IF(E552="","",IFERROR(VLOOKUP(E552,'Clientes'!$A$2:$E$1000,4,FALSE),""))</f>
        <v/>
      </c>
      <c r="I552" s="2" t="n"/>
      <c r="J552" s="7" t="n"/>
      <c r="K552" s="8" t="n"/>
      <c r="L552" s="37" t="n"/>
      <c r="M552" s="10" t="n"/>
      <c r="N552" s="38">
        <f>IF(OR(K552="",L552=""),"",K552*L552*(1-M552))</f>
        <v/>
      </c>
      <c r="O552" s="10" t="n"/>
      <c r="P552" s="38">
        <f>IF(OR(N552="",O552=""),"",N552*O552)</f>
        <v/>
      </c>
      <c r="Q552" s="38">
        <f>IF(OR(N552="",P552=""),"",N552+P552)</f>
        <v/>
      </c>
      <c r="R552" s="2" t="n"/>
      <c r="S552" s="10" t="n"/>
      <c r="T552" s="38">
        <f>IF(OR(Q552="",S552=""),"",Q552*S552)</f>
        <v/>
      </c>
      <c r="U552" s="12">
        <f>IF(D552="","",D552-TODAY())</f>
        <v/>
      </c>
      <c r="V552" s="6">
        <f>IF(R552="","",IF(R552="Aceptado","Ganado",IF(R552="Rechazado","Perdido",IF(D552&lt;TODAY(),"Vencido","Pendiente"))))</f>
        <v/>
      </c>
      <c r="W552" s="7" t="n"/>
    </row>
    <row r="553">
      <c r="A553" s="2" t="n"/>
      <c r="B553" s="2" t="n"/>
      <c r="C553" s="35" t="n"/>
      <c r="D553" s="39">
        <f>IF(C553="","",C553+30)</f>
        <v/>
      </c>
      <c r="E553" s="2" t="n"/>
      <c r="F553" s="14">
        <f>IF(E553="","",IFERROR(VLOOKUP(E553,'Clientes'!$A$2:$E$1000,2,FALSE),"Cliente no encontrado"))</f>
        <v/>
      </c>
      <c r="G553" s="15">
        <f>IF(E553="","",IFERROR(VLOOKUP(E553,'Clientes'!$A$2:$E$1000,3,FALSE),""))</f>
        <v/>
      </c>
      <c r="H553" s="14">
        <f>IF(E553="","",IFERROR(VLOOKUP(E553,'Clientes'!$A$2:$E$1000,4,FALSE),""))</f>
        <v/>
      </c>
      <c r="I553" s="2" t="n"/>
      <c r="J553" s="7" t="n"/>
      <c r="K553" s="8" t="n"/>
      <c r="L553" s="37" t="n"/>
      <c r="M553" s="10" t="n"/>
      <c r="N553" s="40">
        <f>IF(OR(K553="",L553=""),"",K553*L553*(1-M553))</f>
        <v/>
      </c>
      <c r="O553" s="10" t="n"/>
      <c r="P553" s="40">
        <f>IF(OR(N553="",O553=""),"",N553*O553)</f>
        <v/>
      </c>
      <c r="Q553" s="40">
        <f>IF(OR(N553="",P553=""),"",N553+P553)</f>
        <v/>
      </c>
      <c r="R553" s="2" t="n"/>
      <c r="S553" s="10" t="n"/>
      <c r="T553" s="40">
        <f>IF(OR(Q553="",S553=""),"",Q553*S553)</f>
        <v/>
      </c>
      <c r="U553" s="17">
        <f>IF(D553="","",D553-TODAY())</f>
        <v/>
      </c>
      <c r="V553" s="15">
        <f>IF(R553="","",IF(R553="Aceptado","Ganado",IF(R553="Rechazado","Perdido",IF(D553&lt;TODAY(),"Vencido","Pendiente"))))</f>
        <v/>
      </c>
      <c r="W553" s="7" t="n"/>
    </row>
    <row r="554">
      <c r="A554" s="2" t="n"/>
      <c r="B554" s="2" t="n"/>
      <c r="C554" s="35" t="n"/>
      <c r="D554" s="36">
        <f>IF(C554="","",C554+30)</f>
        <v/>
      </c>
      <c r="E554" s="2" t="n"/>
      <c r="F554" s="5">
        <f>IF(E554="","",IFERROR(VLOOKUP(E554,'Clientes'!$A$2:$E$1000,2,FALSE),"Cliente no encontrado"))</f>
        <v/>
      </c>
      <c r="G554" s="6">
        <f>IF(E554="","",IFERROR(VLOOKUP(E554,'Clientes'!$A$2:$E$1000,3,FALSE),""))</f>
        <v/>
      </c>
      <c r="H554" s="5">
        <f>IF(E554="","",IFERROR(VLOOKUP(E554,'Clientes'!$A$2:$E$1000,4,FALSE),""))</f>
        <v/>
      </c>
      <c r="I554" s="2" t="n"/>
      <c r="J554" s="7" t="n"/>
      <c r="K554" s="8" t="n"/>
      <c r="L554" s="37" t="n"/>
      <c r="M554" s="10" t="n"/>
      <c r="N554" s="38">
        <f>IF(OR(K554="",L554=""),"",K554*L554*(1-M554))</f>
        <v/>
      </c>
      <c r="O554" s="10" t="n"/>
      <c r="P554" s="38">
        <f>IF(OR(N554="",O554=""),"",N554*O554)</f>
        <v/>
      </c>
      <c r="Q554" s="38">
        <f>IF(OR(N554="",P554=""),"",N554+P554)</f>
        <v/>
      </c>
      <c r="R554" s="2" t="n"/>
      <c r="S554" s="10" t="n"/>
      <c r="T554" s="38">
        <f>IF(OR(Q554="",S554=""),"",Q554*S554)</f>
        <v/>
      </c>
      <c r="U554" s="12">
        <f>IF(D554="","",D554-TODAY())</f>
        <v/>
      </c>
      <c r="V554" s="6">
        <f>IF(R554="","",IF(R554="Aceptado","Ganado",IF(R554="Rechazado","Perdido",IF(D554&lt;TODAY(),"Vencido","Pendiente"))))</f>
        <v/>
      </c>
      <c r="W554" s="7" t="n"/>
    </row>
    <row r="555">
      <c r="A555" s="2" t="n"/>
      <c r="B555" s="2" t="n"/>
      <c r="C555" s="35" t="n"/>
      <c r="D555" s="39">
        <f>IF(C555="","",C555+30)</f>
        <v/>
      </c>
      <c r="E555" s="2" t="n"/>
      <c r="F555" s="14">
        <f>IF(E555="","",IFERROR(VLOOKUP(E555,'Clientes'!$A$2:$E$1000,2,FALSE),"Cliente no encontrado"))</f>
        <v/>
      </c>
      <c r="G555" s="15">
        <f>IF(E555="","",IFERROR(VLOOKUP(E555,'Clientes'!$A$2:$E$1000,3,FALSE),""))</f>
        <v/>
      </c>
      <c r="H555" s="14">
        <f>IF(E555="","",IFERROR(VLOOKUP(E555,'Clientes'!$A$2:$E$1000,4,FALSE),""))</f>
        <v/>
      </c>
      <c r="I555" s="2" t="n"/>
      <c r="J555" s="7" t="n"/>
      <c r="K555" s="8" t="n"/>
      <c r="L555" s="37" t="n"/>
      <c r="M555" s="10" t="n"/>
      <c r="N555" s="40">
        <f>IF(OR(K555="",L555=""),"",K555*L555*(1-M555))</f>
        <v/>
      </c>
      <c r="O555" s="10" t="n"/>
      <c r="P555" s="40">
        <f>IF(OR(N555="",O555=""),"",N555*O555)</f>
        <v/>
      </c>
      <c r="Q555" s="40">
        <f>IF(OR(N555="",P555=""),"",N555+P555)</f>
        <v/>
      </c>
      <c r="R555" s="2" t="n"/>
      <c r="S555" s="10" t="n"/>
      <c r="T555" s="40">
        <f>IF(OR(Q555="",S555=""),"",Q555*S555)</f>
        <v/>
      </c>
      <c r="U555" s="17">
        <f>IF(D555="","",D555-TODAY())</f>
        <v/>
      </c>
      <c r="V555" s="15">
        <f>IF(R555="","",IF(R555="Aceptado","Ganado",IF(R555="Rechazado","Perdido",IF(D555&lt;TODAY(),"Vencido","Pendiente"))))</f>
        <v/>
      </c>
      <c r="W555" s="7" t="n"/>
    </row>
    <row r="556">
      <c r="A556" s="2" t="n"/>
      <c r="B556" s="2" t="n"/>
      <c r="C556" s="35" t="n"/>
      <c r="D556" s="36">
        <f>IF(C556="","",C556+30)</f>
        <v/>
      </c>
      <c r="E556" s="2" t="n"/>
      <c r="F556" s="5">
        <f>IF(E556="","",IFERROR(VLOOKUP(E556,'Clientes'!$A$2:$E$1000,2,FALSE),"Cliente no encontrado"))</f>
        <v/>
      </c>
      <c r="G556" s="6">
        <f>IF(E556="","",IFERROR(VLOOKUP(E556,'Clientes'!$A$2:$E$1000,3,FALSE),""))</f>
        <v/>
      </c>
      <c r="H556" s="5">
        <f>IF(E556="","",IFERROR(VLOOKUP(E556,'Clientes'!$A$2:$E$1000,4,FALSE),""))</f>
        <v/>
      </c>
      <c r="I556" s="2" t="n"/>
      <c r="J556" s="7" t="n"/>
      <c r="K556" s="8" t="n"/>
      <c r="L556" s="37" t="n"/>
      <c r="M556" s="10" t="n"/>
      <c r="N556" s="38">
        <f>IF(OR(K556="",L556=""),"",K556*L556*(1-M556))</f>
        <v/>
      </c>
      <c r="O556" s="10" t="n"/>
      <c r="P556" s="38">
        <f>IF(OR(N556="",O556=""),"",N556*O556)</f>
        <v/>
      </c>
      <c r="Q556" s="38">
        <f>IF(OR(N556="",P556=""),"",N556+P556)</f>
        <v/>
      </c>
      <c r="R556" s="2" t="n"/>
      <c r="S556" s="10" t="n"/>
      <c r="T556" s="38">
        <f>IF(OR(Q556="",S556=""),"",Q556*S556)</f>
        <v/>
      </c>
      <c r="U556" s="12">
        <f>IF(D556="","",D556-TODAY())</f>
        <v/>
      </c>
      <c r="V556" s="6">
        <f>IF(R556="","",IF(R556="Aceptado","Ganado",IF(R556="Rechazado","Perdido",IF(D556&lt;TODAY(),"Vencido","Pendiente"))))</f>
        <v/>
      </c>
      <c r="W556" s="7" t="n"/>
    </row>
    <row r="557">
      <c r="A557" s="2" t="n"/>
      <c r="B557" s="2" t="n"/>
      <c r="C557" s="35" t="n"/>
      <c r="D557" s="39">
        <f>IF(C557="","",C557+30)</f>
        <v/>
      </c>
      <c r="E557" s="2" t="n"/>
      <c r="F557" s="14">
        <f>IF(E557="","",IFERROR(VLOOKUP(E557,'Clientes'!$A$2:$E$1000,2,FALSE),"Cliente no encontrado"))</f>
        <v/>
      </c>
      <c r="G557" s="15">
        <f>IF(E557="","",IFERROR(VLOOKUP(E557,'Clientes'!$A$2:$E$1000,3,FALSE),""))</f>
        <v/>
      </c>
      <c r="H557" s="14">
        <f>IF(E557="","",IFERROR(VLOOKUP(E557,'Clientes'!$A$2:$E$1000,4,FALSE),""))</f>
        <v/>
      </c>
      <c r="I557" s="2" t="n"/>
      <c r="J557" s="7" t="n"/>
      <c r="K557" s="8" t="n"/>
      <c r="L557" s="37" t="n"/>
      <c r="M557" s="10" t="n"/>
      <c r="N557" s="40">
        <f>IF(OR(K557="",L557=""),"",K557*L557*(1-M557))</f>
        <v/>
      </c>
      <c r="O557" s="10" t="n"/>
      <c r="P557" s="40">
        <f>IF(OR(N557="",O557=""),"",N557*O557)</f>
        <v/>
      </c>
      <c r="Q557" s="40">
        <f>IF(OR(N557="",P557=""),"",N557+P557)</f>
        <v/>
      </c>
      <c r="R557" s="2" t="n"/>
      <c r="S557" s="10" t="n"/>
      <c r="T557" s="40">
        <f>IF(OR(Q557="",S557=""),"",Q557*S557)</f>
        <v/>
      </c>
      <c r="U557" s="17">
        <f>IF(D557="","",D557-TODAY())</f>
        <v/>
      </c>
      <c r="V557" s="15">
        <f>IF(R557="","",IF(R557="Aceptado","Ganado",IF(R557="Rechazado","Perdido",IF(D557&lt;TODAY(),"Vencido","Pendiente"))))</f>
        <v/>
      </c>
      <c r="W557" s="7" t="n"/>
    </row>
    <row r="558">
      <c r="A558" s="2" t="n"/>
      <c r="B558" s="2" t="n"/>
      <c r="C558" s="35" t="n"/>
      <c r="D558" s="36">
        <f>IF(C558="","",C558+30)</f>
        <v/>
      </c>
      <c r="E558" s="2" t="n"/>
      <c r="F558" s="5">
        <f>IF(E558="","",IFERROR(VLOOKUP(E558,'Clientes'!$A$2:$E$1000,2,FALSE),"Cliente no encontrado"))</f>
        <v/>
      </c>
      <c r="G558" s="6">
        <f>IF(E558="","",IFERROR(VLOOKUP(E558,'Clientes'!$A$2:$E$1000,3,FALSE),""))</f>
        <v/>
      </c>
      <c r="H558" s="5">
        <f>IF(E558="","",IFERROR(VLOOKUP(E558,'Clientes'!$A$2:$E$1000,4,FALSE),""))</f>
        <v/>
      </c>
      <c r="I558" s="2" t="n"/>
      <c r="J558" s="7" t="n"/>
      <c r="K558" s="8" t="n"/>
      <c r="L558" s="37" t="n"/>
      <c r="M558" s="10" t="n"/>
      <c r="N558" s="38">
        <f>IF(OR(K558="",L558=""),"",K558*L558*(1-M558))</f>
        <v/>
      </c>
      <c r="O558" s="10" t="n"/>
      <c r="P558" s="38">
        <f>IF(OR(N558="",O558=""),"",N558*O558)</f>
        <v/>
      </c>
      <c r="Q558" s="38">
        <f>IF(OR(N558="",P558=""),"",N558+P558)</f>
        <v/>
      </c>
      <c r="R558" s="2" t="n"/>
      <c r="S558" s="10" t="n"/>
      <c r="T558" s="38">
        <f>IF(OR(Q558="",S558=""),"",Q558*S558)</f>
        <v/>
      </c>
      <c r="U558" s="12">
        <f>IF(D558="","",D558-TODAY())</f>
        <v/>
      </c>
      <c r="V558" s="6">
        <f>IF(R558="","",IF(R558="Aceptado","Ganado",IF(R558="Rechazado","Perdido",IF(D558&lt;TODAY(),"Vencido","Pendiente"))))</f>
        <v/>
      </c>
      <c r="W558" s="7" t="n"/>
    </row>
    <row r="559">
      <c r="A559" s="2" t="n"/>
      <c r="B559" s="2" t="n"/>
      <c r="C559" s="35" t="n"/>
      <c r="D559" s="39">
        <f>IF(C559="","",C559+30)</f>
        <v/>
      </c>
      <c r="E559" s="2" t="n"/>
      <c r="F559" s="14">
        <f>IF(E559="","",IFERROR(VLOOKUP(E559,'Clientes'!$A$2:$E$1000,2,FALSE),"Cliente no encontrado"))</f>
        <v/>
      </c>
      <c r="G559" s="15">
        <f>IF(E559="","",IFERROR(VLOOKUP(E559,'Clientes'!$A$2:$E$1000,3,FALSE),""))</f>
        <v/>
      </c>
      <c r="H559" s="14">
        <f>IF(E559="","",IFERROR(VLOOKUP(E559,'Clientes'!$A$2:$E$1000,4,FALSE),""))</f>
        <v/>
      </c>
      <c r="I559" s="2" t="n"/>
      <c r="J559" s="7" t="n"/>
      <c r="K559" s="8" t="n"/>
      <c r="L559" s="37" t="n"/>
      <c r="M559" s="10" t="n"/>
      <c r="N559" s="40">
        <f>IF(OR(K559="",L559=""),"",K559*L559*(1-M559))</f>
        <v/>
      </c>
      <c r="O559" s="10" t="n"/>
      <c r="P559" s="40">
        <f>IF(OR(N559="",O559=""),"",N559*O559)</f>
        <v/>
      </c>
      <c r="Q559" s="40">
        <f>IF(OR(N559="",P559=""),"",N559+P559)</f>
        <v/>
      </c>
      <c r="R559" s="2" t="n"/>
      <c r="S559" s="10" t="n"/>
      <c r="T559" s="40">
        <f>IF(OR(Q559="",S559=""),"",Q559*S559)</f>
        <v/>
      </c>
      <c r="U559" s="17">
        <f>IF(D559="","",D559-TODAY())</f>
        <v/>
      </c>
      <c r="V559" s="15">
        <f>IF(R559="","",IF(R559="Aceptado","Ganado",IF(R559="Rechazado","Perdido",IF(D559&lt;TODAY(),"Vencido","Pendiente"))))</f>
        <v/>
      </c>
      <c r="W559" s="7" t="n"/>
    </row>
    <row r="560">
      <c r="A560" s="2" t="n"/>
      <c r="B560" s="2" t="n"/>
      <c r="C560" s="35" t="n"/>
      <c r="D560" s="36">
        <f>IF(C560="","",C560+30)</f>
        <v/>
      </c>
      <c r="E560" s="2" t="n"/>
      <c r="F560" s="5">
        <f>IF(E560="","",IFERROR(VLOOKUP(E560,'Clientes'!$A$2:$E$1000,2,FALSE),"Cliente no encontrado"))</f>
        <v/>
      </c>
      <c r="G560" s="6">
        <f>IF(E560="","",IFERROR(VLOOKUP(E560,'Clientes'!$A$2:$E$1000,3,FALSE),""))</f>
        <v/>
      </c>
      <c r="H560" s="5">
        <f>IF(E560="","",IFERROR(VLOOKUP(E560,'Clientes'!$A$2:$E$1000,4,FALSE),""))</f>
        <v/>
      </c>
      <c r="I560" s="2" t="n"/>
      <c r="J560" s="7" t="n"/>
      <c r="K560" s="8" t="n"/>
      <c r="L560" s="37" t="n"/>
      <c r="M560" s="10" t="n"/>
      <c r="N560" s="38">
        <f>IF(OR(K560="",L560=""),"",K560*L560*(1-M560))</f>
        <v/>
      </c>
      <c r="O560" s="10" t="n"/>
      <c r="P560" s="38">
        <f>IF(OR(N560="",O560=""),"",N560*O560)</f>
        <v/>
      </c>
      <c r="Q560" s="38">
        <f>IF(OR(N560="",P560=""),"",N560+P560)</f>
        <v/>
      </c>
      <c r="R560" s="2" t="n"/>
      <c r="S560" s="10" t="n"/>
      <c r="T560" s="38">
        <f>IF(OR(Q560="",S560=""),"",Q560*S560)</f>
        <v/>
      </c>
      <c r="U560" s="12">
        <f>IF(D560="","",D560-TODAY())</f>
        <v/>
      </c>
      <c r="V560" s="6">
        <f>IF(R560="","",IF(R560="Aceptado","Ganado",IF(R560="Rechazado","Perdido",IF(D560&lt;TODAY(),"Vencido","Pendiente"))))</f>
        <v/>
      </c>
      <c r="W560" s="7" t="n"/>
    </row>
    <row r="561">
      <c r="A561" s="2" t="n"/>
      <c r="B561" s="2" t="n"/>
      <c r="C561" s="35" t="n"/>
      <c r="D561" s="39">
        <f>IF(C561="","",C561+30)</f>
        <v/>
      </c>
      <c r="E561" s="2" t="n"/>
      <c r="F561" s="14">
        <f>IF(E561="","",IFERROR(VLOOKUP(E561,'Clientes'!$A$2:$E$1000,2,FALSE),"Cliente no encontrado"))</f>
        <v/>
      </c>
      <c r="G561" s="15">
        <f>IF(E561="","",IFERROR(VLOOKUP(E561,'Clientes'!$A$2:$E$1000,3,FALSE),""))</f>
        <v/>
      </c>
      <c r="H561" s="14">
        <f>IF(E561="","",IFERROR(VLOOKUP(E561,'Clientes'!$A$2:$E$1000,4,FALSE),""))</f>
        <v/>
      </c>
      <c r="I561" s="2" t="n"/>
      <c r="J561" s="7" t="n"/>
      <c r="K561" s="8" t="n"/>
      <c r="L561" s="37" t="n"/>
      <c r="M561" s="10" t="n"/>
      <c r="N561" s="40">
        <f>IF(OR(K561="",L561=""),"",K561*L561*(1-M561))</f>
        <v/>
      </c>
      <c r="O561" s="10" t="n"/>
      <c r="P561" s="40">
        <f>IF(OR(N561="",O561=""),"",N561*O561)</f>
        <v/>
      </c>
      <c r="Q561" s="40">
        <f>IF(OR(N561="",P561=""),"",N561+P561)</f>
        <v/>
      </c>
      <c r="R561" s="2" t="n"/>
      <c r="S561" s="10" t="n"/>
      <c r="T561" s="40">
        <f>IF(OR(Q561="",S561=""),"",Q561*S561)</f>
        <v/>
      </c>
      <c r="U561" s="17">
        <f>IF(D561="","",D561-TODAY())</f>
        <v/>
      </c>
      <c r="V561" s="15">
        <f>IF(R561="","",IF(R561="Aceptado","Ganado",IF(R561="Rechazado","Perdido",IF(D561&lt;TODAY(),"Vencido","Pendiente"))))</f>
        <v/>
      </c>
      <c r="W561" s="7" t="n"/>
    </row>
    <row r="562">
      <c r="A562" s="2" t="n"/>
      <c r="B562" s="2" t="n"/>
      <c r="C562" s="35" t="n"/>
      <c r="D562" s="36">
        <f>IF(C562="","",C562+30)</f>
        <v/>
      </c>
      <c r="E562" s="2" t="n"/>
      <c r="F562" s="5">
        <f>IF(E562="","",IFERROR(VLOOKUP(E562,'Clientes'!$A$2:$E$1000,2,FALSE),"Cliente no encontrado"))</f>
        <v/>
      </c>
      <c r="G562" s="6">
        <f>IF(E562="","",IFERROR(VLOOKUP(E562,'Clientes'!$A$2:$E$1000,3,FALSE),""))</f>
        <v/>
      </c>
      <c r="H562" s="5">
        <f>IF(E562="","",IFERROR(VLOOKUP(E562,'Clientes'!$A$2:$E$1000,4,FALSE),""))</f>
        <v/>
      </c>
      <c r="I562" s="2" t="n"/>
      <c r="J562" s="7" t="n"/>
      <c r="K562" s="8" t="n"/>
      <c r="L562" s="37" t="n"/>
      <c r="M562" s="10" t="n"/>
      <c r="N562" s="38">
        <f>IF(OR(K562="",L562=""),"",K562*L562*(1-M562))</f>
        <v/>
      </c>
      <c r="O562" s="10" t="n"/>
      <c r="P562" s="38">
        <f>IF(OR(N562="",O562=""),"",N562*O562)</f>
        <v/>
      </c>
      <c r="Q562" s="38">
        <f>IF(OR(N562="",P562=""),"",N562+P562)</f>
        <v/>
      </c>
      <c r="R562" s="2" t="n"/>
      <c r="S562" s="10" t="n"/>
      <c r="T562" s="38">
        <f>IF(OR(Q562="",S562=""),"",Q562*S562)</f>
        <v/>
      </c>
      <c r="U562" s="12">
        <f>IF(D562="","",D562-TODAY())</f>
        <v/>
      </c>
      <c r="V562" s="6">
        <f>IF(R562="","",IF(R562="Aceptado","Ganado",IF(R562="Rechazado","Perdido",IF(D562&lt;TODAY(),"Vencido","Pendiente"))))</f>
        <v/>
      </c>
      <c r="W562" s="7" t="n"/>
    </row>
    <row r="563">
      <c r="A563" s="2" t="n"/>
      <c r="B563" s="2" t="n"/>
      <c r="C563" s="35" t="n"/>
      <c r="D563" s="39">
        <f>IF(C563="","",C563+30)</f>
        <v/>
      </c>
      <c r="E563" s="2" t="n"/>
      <c r="F563" s="14">
        <f>IF(E563="","",IFERROR(VLOOKUP(E563,'Clientes'!$A$2:$E$1000,2,FALSE),"Cliente no encontrado"))</f>
        <v/>
      </c>
      <c r="G563" s="15">
        <f>IF(E563="","",IFERROR(VLOOKUP(E563,'Clientes'!$A$2:$E$1000,3,FALSE),""))</f>
        <v/>
      </c>
      <c r="H563" s="14">
        <f>IF(E563="","",IFERROR(VLOOKUP(E563,'Clientes'!$A$2:$E$1000,4,FALSE),""))</f>
        <v/>
      </c>
      <c r="I563" s="2" t="n"/>
      <c r="J563" s="7" t="n"/>
      <c r="K563" s="8" t="n"/>
      <c r="L563" s="37" t="n"/>
      <c r="M563" s="10" t="n"/>
      <c r="N563" s="40">
        <f>IF(OR(K563="",L563=""),"",K563*L563*(1-M563))</f>
        <v/>
      </c>
      <c r="O563" s="10" t="n"/>
      <c r="P563" s="40">
        <f>IF(OR(N563="",O563=""),"",N563*O563)</f>
        <v/>
      </c>
      <c r="Q563" s="40">
        <f>IF(OR(N563="",P563=""),"",N563+P563)</f>
        <v/>
      </c>
      <c r="R563" s="2" t="n"/>
      <c r="S563" s="10" t="n"/>
      <c r="T563" s="40">
        <f>IF(OR(Q563="",S563=""),"",Q563*S563)</f>
        <v/>
      </c>
      <c r="U563" s="17">
        <f>IF(D563="","",D563-TODAY())</f>
        <v/>
      </c>
      <c r="V563" s="15">
        <f>IF(R563="","",IF(R563="Aceptado","Ganado",IF(R563="Rechazado","Perdido",IF(D563&lt;TODAY(),"Vencido","Pendiente"))))</f>
        <v/>
      </c>
      <c r="W563" s="7" t="n"/>
    </row>
    <row r="564">
      <c r="A564" s="2" t="n"/>
      <c r="B564" s="2" t="n"/>
      <c r="C564" s="35" t="n"/>
      <c r="D564" s="36">
        <f>IF(C564="","",C564+30)</f>
        <v/>
      </c>
      <c r="E564" s="2" t="n"/>
      <c r="F564" s="5">
        <f>IF(E564="","",IFERROR(VLOOKUP(E564,'Clientes'!$A$2:$E$1000,2,FALSE),"Cliente no encontrado"))</f>
        <v/>
      </c>
      <c r="G564" s="6">
        <f>IF(E564="","",IFERROR(VLOOKUP(E564,'Clientes'!$A$2:$E$1000,3,FALSE),""))</f>
        <v/>
      </c>
      <c r="H564" s="5">
        <f>IF(E564="","",IFERROR(VLOOKUP(E564,'Clientes'!$A$2:$E$1000,4,FALSE),""))</f>
        <v/>
      </c>
      <c r="I564" s="2" t="n"/>
      <c r="J564" s="7" t="n"/>
      <c r="K564" s="8" t="n"/>
      <c r="L564" s="37" t="n"/>
      <c r="M564" s="10" t="n"/>
      <c r="N564" s="38">
        <f>IF(OR(K564="",L564=""),"",K564*L564*(1-M564))</f>
        <v/>
      </c>
      <c r="O564" s="10" t="n"/>
      <c r="P564" s="38">
        <f>IF(OR(N564="",O564=""),"",N564*O564)</f>
        <v/>
      </c>
      <c r="Q564" s="38">
        <f>IF(OR(N564="",P564=""),"",N564+P564)</f>
        <v/>
      </c>
      <c r="R564" s="2" t="n"/>
      <c r="S564" s="10" t="n"/>
      <c r="T564" s="38">
        <f>IF(OR(Q564="",S564=""),"",Q564*S564)</f>
        <v/>
      </c>
      <c r="U564" s="12">
        <f>IF(D564="","",D564-TODAY())</f>
        <v/>
      </c>
      <c r="V564" s="6">
        <f>IF(R564="","",IF(R564="Aceptado","Ganado",IF(R564="Rechazado","Perdido",IF(D564&lt;TODAY(),"Vencido","Pendiente"))))</f>
        <v/>
      </c>
      <c r="W564" s="7" t="n"/>
    </row>
    <row r="565">
      <c r="A565" s="2" t="n"/>
      <c r="B565" s="2" t="n"/>
      <c r="C565" s="35" t="n"/>
      <c r="D565" s="39">
        <f>IF(C565="","",C565+30)</f>
        <v/>
      </c>
      <c r="E565" s="2" t="n"/>
      <c r="F565" s="14">
        <f>IF(E565="","",IFERROR(VLOOKUP(E565,'Clientes'!$A$2:$E$1000,2,FALSE),"Cliente no encontrado"))</f>
        <v/>
      </c>
      <c r="G565" s="15">
        <f>IF(E565="","",IFERROR(VLOOKUP(E565,'Clientes'!$A$2:$E$1000,3,FALSE),""))</f>
        <v/>
      </c>
      <c r="H565" s="14">
        <f>IF(E565="","",IFERROR(VLOOKUP(E565,'Clientes'!$A$2:$E$1000,4,FALSE),""))</f>
        <v/>
      </c>
      <c r="I565" s="2" t="n"/>
      <c r="J565" s="7" t="n"/>
      <c r="K565" s="8" t="n"/>
      <c r="L565" s="37" t="n"/>
      <c r="M565" s="10" t="n"/>
      <c r="N565" s="40">
        <f>IF(OR(K565="",L565=""),"",K565*L565*(1-M565))</f>
        <v/>
      </c>
      <c r="O565" s="10" t="n"/>
      <c r="P565" s="40">
        <f>IF(OR(N565="",O565=""),"",N565*O565)</f>
        <v/>
      </c>
      <c r="Q565" s="40">
        <f>IF(OR(N565="",P565=""),"",N565+P565)</f>
        <v/>
      </c>
      <c r="R565" s="2" t="n"/>
      <c r="S565" s="10" t="n"/>
      <c r="T565" s="40">
        <f>IF(OR(Q565="",S565=""),"",Q565*S565)</f>
        <v/>
      </c>
      <c r="U565" s="17">
        <f>IF(D565="","",D565-TODAY())</f>
        <v/>
      </c>
      <c r="V565" s="15">
        <f>IF(R565="","",IF(R565="Aceptado","Ganado",IF(R565="Rechazado","Perdido",IF(D565&lt;TODAY(),"Vencido","Pendiente"))))</f>
        <v/>
      </c>
      <c r="W565" s="7" t="n"/>
    </row>
    <row r="566">
      <c r="A566" s="2" t="n"/>
      <c r="B566" s="2" t="n"/>
      <c r="C566" s="35" t="n"/>
      <c r="D566" s="36">
        <f>IF(C566="","",C566+30)</f>
        <v/>
      </c>
      <c r="E566" s="2" t="n"/>
      <c r="F566" s="5">
        <f>IF(E566="","",IFERROR(VLOOKUP(E566,'Clientes'!$A$2:$E$1000,2,FALSE),"Cliente no encontrado"))</f>
        <v/>
      </c>
      <c r="G566" s="6">
        <f>IF(E566="","",IFERROR(VLOOKUP(E566,'Clientes'!$A$2:$E$1000,3,FALSE),""))</f>
        <v/>
      </c>
      <c r="H566" s="5">
        <f>IF(E566="","",IFERROR(VLOOKUP(E566,'Clientes'!$A$2:$E$1000,4,FALSE),""))</f>
        <v/>
      </c>
      <c r="I566" s="2" t="n"/>
      <c r="J566" s="7" t="n"/>
      <c r="K566" s="8" t="n"/>
      <c r="L566" s="37" t="n"/>
      <c r="M566" s="10" t="n"/>
      <c r="N566" s="38">
        <f>IF(OR(K566="",L566=""),"",K566*L566*(1-M566))</f>
        <v/>
      </c>
      <c r="O566" s="10" t="n"/>
      <c r="P566" s="38">
        <f>IF(OR(N566="",O566=""),"",N566*O566)</f>
        <v/>
      </c>
      <c r="Q566" s="38">
        <f>IF(OR(N566="",P566=""),"",N566+P566)</f>
        <v/>
      </c>
      <c r="R566" s="2" t="n"/>
      <c r="S566" s="10" t="n"/>
      <c r="T566" s="38">
        <f>IF(OR(Q566="",S566=""),"",Q566*S566)</f>
        <v/>
      </c>
      <c r="U566" s="12">
        <f>IF(D566="","",D566-TODAY())</f>
        <v/>
      </c>
      <c r="V566" s="6">
        <f>IF(R566="","",IF(R566="Aceptado","Ganado",IF(R566="Rechazado","Perdido",IF(D566&lt;TODAY(),"Vencido","Pendiente"))))</f>
        <v/>
      </c>
      <c r="W566" s="7" t="n"/>
    </row>
    <row r="567">
      <c r="A567" s="2" t="n"/>
      <c r="B567" s="2" t="n"/>
      <c r="C567" s="35" t="n"/>
      <c r="D567" s="39">
        <f>IF(C567="","",C567+30)</f>
        <v/>
      </c>
      <c r="E567" s="2" t="n"/>
      <c r="F567" s="14">
        <f>IF(E567="","",IFERROR(VLOOKUP(E567,'Clientes'!$A$2:$E$1000,2,FALSE),"Cliente no encontrado"))</f>
        <v/>
      </c>
      <c r="G567" s="15">
        <f>IF(E567="","",IFERROR(VLOOKUP(E567,'Clientes'!$A$2:$E$1000,3,FALSE),""))</f>
        <v/>
      </c>
      <c r="H567" s="14">
        <f>IF(E567="","",IFERROR(VLOOKUP(E567,'Clientes'!$A$2:$E$1000,4,FALSE),""))</f>
        <v/>
      </c>
      <c r="I567" s="2" t="n"/>
      <c r="J567" s="7" t="n"/>
      <c r="K567" s="8" t="n"/>
      <c r="L567" s="37" t="n"/>
      <c r="M567" s="10" t="n"/>
      <c r="N567" s="40">
        <f>IF(OR(K567="",L567=""),"",K567*L567*(1-M567))</f>
        <v/>
      </c>
      <c r="O567" s="10" t="n"/>
      <c r="P567" s="40">
        <f>IF(OR(N567="",O567=""),"",N567*O567)</f>
        <v/>
      </c>
      <c r="Q567" s="40">
        <f>IF(OR(N567="",P567=""),"",N567+P567)</f>
        <v/>
      </c>
      <c r="R567" s="2" t="n"/>
      <c r="S567" s="10" t="n"/>
      <c r="T567" s="40">
        <f>IF(OR(Q567="",S567=""),"",Q567*S567)</f>
        <v/>
      </c>
      <c r="U567" s="17">
        <f>IF(D567="","",D567-TODAY())</f>
        <v/>
      </c>
      <c r="V567" s="15">
        <f>IF(R567="","",IF(R567="Aceptado","Ganado",IF(R567="Rechazado","Perdido",IF(D567&lt;TODAY(),"Vencido","Pendiente"))))</f>
        <v/>
      </c>
      <c r="W567" s="7" t="n"/>
    </row>
    <row r="568">
      <c r="A568" s="2" t="n"/>
      <c r="B568" s="2" t="n"/>
      <c r="C568" s="35" t="n"/>
      <c r="D568" s="36">
        <f>IF(C568="","",C568+30)</f>
        <v/>
      </c>
      <c r="E568" s="2" t="n"/>
      <c r="F568" s="5">
        <f>IF(E568="","",IFERROR(VLOOKUP(E568,'Clientes'!$A$2:$E$1000,2,FALSE),"Cliente no encontrado"))</f>
        <v/>
      </c>
      <c r="G568" s="6">
        <f>IF(E568="","",IFERROR(VLOOKUP(E568,'Clientes'!$A$2:$E$1000,3,FALSE),""))</f>
        <v/>
      </c>
      <c r="H568" s="5">
        <f>IF(E568="","",IFERROR(VLOOKUP(E568,'Clientes'!$A$2:$E$1000,4,FALSE),""))</f>
        <v/>
      </c>
      <c r="I568" s="2" t="n"/>
      <c r="J568" s="7" t="n"/>
      <c r="K568" s="8" t="n"/>
      <c r="L568" s="37" t="n"/>
      <c r="M568" s="10" t="n"/>
      <c r="N568" s="38">
        <f>IF(OR(K568="",L568=""),"",K568*L568*(1-M568))</f>
        <v/>
      </c>
      <c r="O568" s="10" t="n"/>
      <c r="P568" s="38">
        <f>IF(OR(N568="",O568=""),"",N568*O568)</f>
        <v/>
      </c>
      <c r="Q568" s="38">
        <f>IF(OR(N568="",P568=""),"",N568+P568)</f>
        <v/>
      </c>
      <c r="R568" s="2" t="n"/>
      <c r="S568" s="10" t="n"/>
      <c r="T568" s="38">
        <f>IF(OR(Q568="",S568=""),"",Q568*S568)</f>
        <v/>
      </c>
      <c r="U568" s="12">
        <f>IF(D568="","",D568-TODAY())</f>
        <v/>
      </c>
      <c r="V568" s="6">
        <f>IF(R568="","",IF(R568="Aceptado","Ganado",IF(R568="Rechazado","Perdido",IF(D568&lt;TODAY(),"Vencido","Pendiente"))))</f>
        <v/>
      </c>
      <c r="W568" s="7" t="n"/>
    </row>
    <row r="569">
      <c r="A569" s="2" t="n"/>
      <c r="B569" s="2" t="n"/>
      <c r="C569" s="35" t="n"/>
      <c r="D569" s="39">
        <f>IF(C569="","",C569+30)</f>
        <v/>
      </c>
      <c r="E569" s="2" t="n"/>
      <c r="F569" s="14">
        <f>IF(E569="","",IFERROR(VLOOKUP(E569,'Clientes'!$A$2:$E$1000,2,FALSE),"Cliente no encontrado"))</f>
        <v/>
      </c>
      <c r="G569" s="15">
        <f>IF(E569="","",IFERROR(VLOOKUP(E569,'Clientes'!$A$2:$E$1000,3,FALSE),""))</f>
        <v/>
      </c>
      <c r="H569" s="14">
        <f>IF(E569="","",IFERROR(VLOOKUP(E569,'Clientes'!$A$2:$E$1000,4,FALSE),""))</f>
        <v/>
      </c>
      <c r="I569" s="2" t="n"/>
      <c r="J569" s="7" t="n"/>
      <c r="K569" s="8" t="n"/>
      <c r="L569" s="37" t="n"/>
      <c r="M569" s="10" t="n"/>
      <c r="N569" s="40">
        <f>IF(OR(K569="",L569=""),"",K569*L569*(1-M569))</f>
        <v/>
      </c>
      <c r="O569" s="10" t="n"/>
      <c r="P569" s="40">
        <f>IF(OR(N569="",O569=""),"",N569*O569)</f>
        <v/>
      </c>
      <c r="Q569" s="40">
        <f>IF(OR(N569="",P569=""),"",N569+P569)</f>
        <v/>
      </c>
      <c r="R569" s="2" t="n"/>
      <c r="S569" s="10" t="n"/>
      <c r="T569" s="40">
        <f>IF(OR(Q569="",S569=""),"",Q569*S569)</f>
        <v/>
      </c>
      <c r="U569" s="17">
        <f>IF(D569="","",D569-TODAY())</f>
        <v/>
      </c>
      <c r="V569" s="15">
        <f>IF(R569="","",IF(R569="Aceptado","Ganado",IF(R569="Rechazado","Perdido",IF(D569&lt;TODAY(),"Vencido","Pendiente"))))</f>
        <v/>
      </c>
      <c r="W569" s="7" t="n"/>
    </row>
    <row r="570">
      <c r="A570" s="2" t="n"/>
      <c r="B570" s="2" t="n"/>
      <c r="C570" s="35" t="n"/>
      <c r="D570" s="36">
        <f>IF(C570="","",C570+30)</f>
        <v/>
      </c>
      <c r="E570" s="2" t="n"/>
      <c r="F570" s="5">
        <f>IF(E570="","",IFERROR(VLOOKUP(E570,'Clientes'!$A$2:$E$1000,2,FALSE),"Cliente no encontrado"))</f>
        <v/>
      </c>
      <c r="G570" s="6">
        <f>IF(E570="","",IFERROR(VLOOKUP(E570,'Clientes'!$A$2:$E$1000,3,FALSE),""))</f>
        <v/>
      </c>
      <c r="H570" s="5">
        <f>IF(E570="","",IFERROR(VLOOKUP(E570,'Clientes'!$A$2:$E$1000,4,FALSE),""))</f>
        <v/>
      </c>
      <c r="I570" s="2" t="n"/>
      <c r="J570" s="7" t="n"/>
      <c r="K570" s="8" t="n"/>
      <c r="L570" s="37" t="n"/>
      <c r="M570" s="10" t="n"/>
      <c r="N570" s="38">
        <f>IF(OR(K570="",L570=""),"",K570*L570*(1-M570))</f>
        <v/>
      </c>
      <c r="O570" s="10" t="n"/>
      <c r="P570" s="38">
        <f>IF(OR(N570="",O570=""),"",N570*O570)</f>
        <v/>
      </c>
      <c r="Q570" s="38">
        <f>IF(OR(N570="",P570=""),"",N570+P570)</f>
        <v/>
      </c>
      <c r="R570" s="2" t="n"/>
      <c r="S570" s="10" t="n"/>
      <c r="T570" s="38">
        <f>IF(OR(Q570="",S570=""),"",Q570*S570)</f>
        <v/>
      </c>
      <c r="U570" s="12">
        <f>IF(D570="","",D570-TODAY())</f>
        <v/>
      </c>
      <c r="V570" s="6">
        <f>IF(R570="","",IF(R570="Aceptado","Ganado",IF(R570="Rechazado","Perdido",IF(D570&lt;TODAY(),"Vencido","Pendiente"))))</f>
        <v/>
      </c>
      <c r="W570" s="7" t="n"/>
    </row>
    <row r="571">
      <c r="A571" s="2" t="n"/>
      <c r="B571" s="2" t="n"/>
      <c r="C571" s="35" t="n"/>
      <c r="D571" s="39">
        <f>IF(C571="","",C571+30)</f>
        <v/>
      </c>
      <c r="E571" s="2" t="n"/>
      <c r="F571" s="14">
        <f>IF(E571="","",IFERROR(VLOOKUP(E571,'Clientes'!$A$2:$E$1000,2,FALSE),"Cliente no encontrado"))</f>
        <v/>
      </c>
      <c r="G571" s="15">
        <f>IF(E571="","",IFERROR(VLOOKUP(E571,'Clientes'!$A$2:$E$1000,3,FALSE),""))</f>
        <v/>
      </c>
      <c r="H571" s="14">
        <f>IF(E571="","",IFERROR(VLOOKUP(E571,'Clientes'!$A$2:$E$1000,4,FALSE),""))</f>
        <v/>
      </c>
      <c r="I571" s="2" t="n"/>
      <c r="J571" s="7" t="n"/>
      <c r="K571" s="8" t="n"/>
      <c r="L571" s="37" t="n"/>
      <c r="M571" s="10" t="n"/>
      <c r="N571" s="40">
        <f>IF(OR(K571="",L571=""),"",K571*L571*(1-M571))</f>
        <v/>
      </c>
      <c r="O571" s="10" t="n"/>
      <c r="P571" s="40">
        <f>IF(OR(N571="",O571=""),"",N571*O571)</f>
        <v/>
      </c>
      <c r="Q571" s="40">
        <f>IF(OR(N571="",P571=""),"",N571+P571)</f>
        <v/>
      </c>
      <c r="R571" s="2" t="n"/>
      <c r="S571" s="10" t="n"/>
      <c r="T571" s="40">
        <f>IF(OR(Q571="",S571=""),"",Q571*S571)</f>
        <v/>
      </c>
      <c r="U571" s="17">
        <f>IF(D571="","",D571-TODAY())</f>
        <v/>
      </c>
      <c r="V571" s="15">
        <f>IF(R571="","",IF(R571="Aceptado","Ganado",IF(R571="Rechazado","Perdido",IF(D571&lt;TODAY(),"Vencido","Pendiente"))))</f>
        <v/>
      </c>
      <c r="W571" s="7" t="n"/>
    </row>
    <row r="572">
      <c r="A572" s="2" t="n"/>
      <c r="B572" s="2" t="n"/>
      <c r="C572" s="35" t="n"/>
      <c r="D572" s="36">
        <f>IF(C572="","",C572+30)</f>
        <v/>
      </c>
      <c r="E572" s="2" t="n"/>
      <c r="F572" s="5">
        <f>IF(E572="","",IFERROR(VLOOKUP(E572,'Clientes'!$A$2:$E$1000,2,FALSE),"Cliente no encontrado"))</f>
        <v/>
      </c>
      <c r="G572" s="6">
        <f>IF(E572="","",IFERROR(VLOOKUP(E572,'Clientes'!$A$2:$E$1000,3,FALSE),""))</f>
        <v/>
      </c>
      <c r="H572" s="5">
        <f>IF(E572="","",IFERROR(VLOOKUP(E572,'Clientes'!$A$2:$E$1000,4,FALSE),""))</f>
        <v/>
      </c>
      <c r="I572" s="2" t="n"/>
      <c r="J572" s="7" t="n"/>
      <c r="K572" s="8" t="n"/>
      <c r="L572" s="37" t="n"/>
      <c r="M572" s="10" t="n"/>
      <c r="N572" s="38">
        <f>IF(OR(K572="",L572=""),"",K572*L572*(1-M572))</f>
        <v/>
      </c>
      <c r="O572" s="10" t="n"/>
      <c r="P572" s="38">
        <f>IF(OR(N572="",O572=""),"",N572*O572)</f>
        <v/>
      </c>
      <c r="Q572" s="38">
        <f>IF(OR(N572="",P572=""),"",N572+P572)</f>
        <v/>
      </c>
      <c r="R572" s="2" t="n"/>
      <c r="S572" s="10" t="n"/>
      <c r="T572" s="38">
        <f>IF(OR(Q572="",S572=""),"",Q572*S572)</f>
        <v/>
      </c>
      <c r="U572" s="12">
        <f>IF(D572="","",D572-TODAY())</f>
        <v/>
      </c>
      <c r="V572" s="6">
        <f>IF(R572="","",IF(R572="Aceptado","Ganado",IF(R572="Rechazado","Perdido",IF(D572&lt;TODAY(),"Vencido","Pendiente"))))</f>
        <v/>
      </c>
      <c r="W572" s="7" t="n"/>
    </row>
    <row r="573">
      <c r="A573" s="2" t="n"/>
      <c r="B573" s="2" t="n"/>
      <c r="C573" s="35" t="n"/>
      <c r="D573" s="39">
        <f>IF(C573="","",C573+30)</f>
        <v/>
      </c>
      <c r="E573" s="2" t="n"/>
      <c r="F573" s="14">
        <f>IF(E573="","",IFERROR(VLOOKUP(E573,'Clientes'!$A$2:$E$1000,2,FALSE),"Cliente no encontrado"))</f>
        <v/>
      </c>
      <c r="G573" s="15">
        <f>IF(E573="","",IFERROR(VLOOKUP(E573,'Clientes'!$A$2:$E$1000,3,FALSE),""))</f>
        <v/>
      </c>
      <c r="H573" s="14">
        <f>IF(E573="","",IFERROR(VLOOKUP(E573,'Clientes'!$A$2:$E$1000,4,FALSE),""))</f>
        <v/>
      </c>
      <c r="I573" s="2" t="n"/>
      <c r="J573" s="7" t="n"/>
      <c r="K573" s="8" t="n"/>
      <c r="L573" s="37" t="n"/>
      <c r="M573" s="10" t="n"/>
      <c r="N573" s="40">
        <f>IF(OR(K573="",L573=""),"",K573*L573*(1-M573))</f>
        <v/>
      </c>
      <c r="O573" s="10" t="n"/>
      <c r="P573" s="40">
        <f>IF(OR(N573="",O573=""),"",N573*O573)</f>
        <v/>
      </c>
      <c r="Q573" s="40">
        <f>IF(OR(N573="",P573=""),"",N573+P573)</f>
        <v/>
      </c>
      <c r="R573" s="2" t="n"/>
      <c r="S573" s="10" t="n"/>
      <c r="T573" s="40">
        <f>IF(OR(Q573="",S573=""),"",Q573*S573)</f>
        <v/>
      </c>
      <c r="U573" s="17">
        <f>IF(D573="","",D573-TODAY())</f>
        <v/>
      </c>
      <c r="V573" s="15">
        <f>IF(R573="","",IF(R573="Aceptado","Ganado",IF(R573="Rechazado","Perdido",IF(D573&lt;TODAY(),"Vencido","Pendiente"))))</f>
        <v/>
      </c>
      <c r="W573" s="7" t="n"/>
    </row>
    <row r="574">
      <c r="A574" s="2" t="n"/>
      <c r="B574" s="2" t="n"/>
      <c r="C574" s="35" t="n"/>
      <c r="D574" s="36">
        <f>IF(C574="","",C574+30)</f>
        <v/>
      </c>
      <c r="E574" s="2" t="n"/>
      <c r="F574" s="5">
        <f>IF(E574="","",IFERROR(VLOOKUP(E574,'Clientes'!$A$2:$E$1000,2,FALSE),"Cliente no encontrado"))</f>
        <v/>
      </c>
      <c r="G574" s="6">
        <f>IF(E574="","",IFERROR(VLOOKUP(E574,'Clientes'!$A$2:$E$1000,3,FALSE),""))</f>
        <v/>
      </c>
      <c r="H574" s="5">
        <f>IF(E574="","",IFERROR(VLOOKUP(E574,'Clientes'!$A$2:$E$1000,4,FALSE),""))</f>
        <v/>
      </c>
      <c r="I574" s="2" t="n"/>
      <c r="J574" s="7" t="n"/>
      <c r="K574" s="8" t="n"/>
      <c r="L574" s="37" t="n"/>
      <c r="M574" s="10" t="n"/>
      <c r="N574" s="38">
        <f>IF(OR(K574="",L574=""),"",K574*L574*(1-M574))</f>
        <v/>
      </c>
      <c r="O574" s="10" t="n"/>
      <c r="P574" s="38">
        <f>IF(OR(N574="",O574=""),"",N574*O574)</f>
        <v/>
      </c>
      <c r="Q574" s="38">
        <f>IF(OR(N574="",P574=""),"",N574+P574)</f>
        <v/>
      </c>
      <c r="R574" s="2" t="n"/>
      <c r="S574" s="10" t="n"/>
      <c r="T574" s="38">
        <f>IF(OR(Q574="",S574=""),"",Q574*S574)</f>
        <v/>
      </c>
      <c r="U574" s="12">
        <f>IF(D574="","",D574-TODAY())</f>
        <v/>
      </c>
      <c r="V574" s="6">
        <f>IF(R574="","",IF(R574="Aceptado","Ganado",IF(R574="Rechazado","Perdido",IF(D574&lt;TODAY(),"Vencido","Pendiente"))))</f>
        <v/>
      </c>
      <c r="W574" s="7" t="n"/>
    </row>
    <row r="575">
      <c r="A575" s="2" t="n"/>
      <c r="B575" s="2" t="n"/>
      <c r="C575" s="35" t="n"/>
      <c r="D575" s="39">
        <f>IF(C575="","",C575+30)</f>
        <v/>
      </c>
      <c r="E575" s="2" t="n"/>
      <c r="F575" s="14">
        <f>IF(E575="","",IFERROR(VLOOKUP(E575,'Clientes'!$A$2:$E$1000,2,FALSE),"Cliente no encontrado"))</f>
        <v/>
      </c>
      <c r="G575" s="15">
        <f>IF(E575="","",IFERROR(VLOOKUP(E575,'Clientes'!$A$2:$E$1000,3,FALSE),""))</f>
        <v/>
      </c>
      <c r="H575" s="14">
        <f>IF(E575="","",IFERROR(VLOOKUP(E575,'Clientes'!$A$2:$E$1000,4,FALSE),""))</f>
        <v/>
      </c>
      <c r="I575" s="2" t="n"/>
      <c r="J575" s="7" t="n"/>
      <c r="K575" s="8" t="n"/>
      <c r="L575" s="37" t="n"/>
      <c r="M575" s="10" t="n"/>
      <c r="N575" s="40">
        <f>IF(OR(K575="",L575=""),"",K575*L575*(1-M575))</f>
        <v/>
      </c>
      <c r="O575" s="10" t="n"/>
      <c r="P575" s="40">
        <f>IF(OR(N575="",O575=""),"",N575*O575)</f>
        <v/>
      </c>
      <c r="Q575" s="40">
        <f>IF(OR(N575="",P575=""),"",N575+P575)</f>
        <v/>
      </c>
      <c r="R575" s="2" t="n"/>
      <c r="S575" s="10" t="n"/>
      <c r="T575" s="40">
        <f>IF(OR(Q575="",S575=""),"",Q575*S575)</f>
        <v/>
      </c>
      <c r="U575" s="17">
        <f>IF(D575="","",D575-TODAY())</f>
        <v/>
      </c>
      <c r="V575" s="15">
        <f>IF(R575="","",IF(R575="Aceptado","Ganado",IF(R575="Rechazado","Perdido",IF(D575&lt;TODAY(),"Vencido","Pendiente"))))</f>
        <v/>
      </c>
      <c r="W575" s="7" t="n"/>
    </row>
    <row r="576">
      <c r="A576" s="2" t="n"/>
      <c r="B576" s="2" t="n"/>
      <c r="C576" s="35" t="n"/>
      <c r="D576" s="36">
        <f>IF(C576="","",C576+30)</f>
        <v/>
      </c>
      <c r="E576" s="2" t="n"/>
      <c r="F576" s="5">
        <f>IF(E576="","",IFERROR(VLOOKUP(E576,'Clientes'!$A$2:$E$1000,2,FALSE),"Cliente no encontrado"))</f>
        <v/>
      </c>
      <c r="G576" s="6">
        <f>IF(E576="","",IFERROR(VLOOKUP(E576,'Clientes'!$A$2:$E$1000,3,FALSE),""))</f>
        <v/>
      </c>
      <c r="H576" s="5">
        <f>IF(E576="","",IFERROR(VLOOKUP(E576,'Clientes'!$A$2:$E$1000,4,FALSE),""))</f>
        <v/>
      </c>
      <c r="I576" s="2" t="n"/>
      <c r="J576" s="7" t="n"/>
      <c r="K576" s="8" t="n"/>
      <c r="L576" s="37" t="n"/>
      <c r="M576" s="10" t="n"/>
      <c r="N576" s="38">
        <f>IF(OR(K576="",L576=""),"",K576*L576*(1-M576))</f>
        <v/>
      </c>
      <c r="O576" s="10" t="n"/>
      <c r="P576" s="38">
        <f>IF(OR(N576="",O576=""),"",N576*O576)</f>
        <v/>
      </c>
      <c r="Q576" s="38">
        <f>IF(OR(N576="",P576=""),"",N576+P576)</f>
        <v/>
      </c>
      <c r="R576" s="2" t="n"/>
      <c r="S576" s="10" t="n"/>
      <c r="T576" s="38">
        <f>IF(OR(Q576="",S576=""),"",Q576*S576)</f>
        <v/>
      </c>
      <c r="U576" s="12">
        <f>IF(D576="","",D576-TODAY())</f>
        <v/>
      </c>
      <c r="V576" s="6">
        <f>IF(R576="","",IF(R576="Aceptado","Ganado",IF(R576="Rechazado","Perdido",IF(D576&lt;TODAY(),"Vencido","Pendiente"))))</f>
        <v/>
      </c>
      <c r="W576" s="7" t="n"/>
    </row>
    <row r="577">
      <c r="A577" s="2" t="n"/>
      <c r="B577" s="2" t="n"/>
      <c r="C577" s="35" t="n"/>
      <c r="D577" s="39">
        <f>IF(C577="","",C577+30)</f>
        <v/>
      </c>
      <c r="E577" s="2" t="n"/>
      <c r="F577" s="14">
        <f>IF(E577="","",IFERROR(VLOOKUP(E577,'Clientes'!$A$2:$E$1000,2,FALSE),"Cliente no encontrado"))</f>
        <v/>
      </c>
      <c r="G577" s="15">
        <f>IF(E577="","",IFERROR(VLOOKUP(E577,'Clientes'!$A$2:$E$1000,3,FALSE),""))</f>
        <v/>
      </c>
      <c r="H577" s="14">
        <f>IF(E577="","",IFERROR(VLOOKUP(E577,'Clientes'!$A$2:$E$1000,4,FALSE),""))</f>
        <v/>
      </c>
      <c r="I577" s="2" t="n"/>
      <c r="J577" s="7" t="n"/>
      <c r="K577" s="8" t="n"/>
      <c r="L577" s="37" t="n"/>
      <c r="M577" s="10" t="n"/>
      <c r="N577" s="40">
        <f>IF(OR(K577="",L577=""),"",K577*L577*(1-M577))</f>
        <v/>
      </c>
      <c r="O577" s="10" t="n"/>
      <c r="P577" s="40">
        <f>IF(OR(N577="",O577=""),"",N577*O577)</f>
        <v/>
      </c>
      <c r="Q577" s="40">
        <f>IF(OR(N577="",P577=""),"",N577+P577)</f>
        <v/>
      </c>
      <c r="R577" s="2" t="n"/>
      <c r="S577" s="10" t="n"/>
      <c r="T577" s="40">
        <f>IF(OR(Q577="",S577=""),"",Q577*S577)</f>
        <v/>
      </c>
      <c r="U577" s="17">
        <f>IF(D577="","",D577-TODAY())</f>
        <v/>
      </c>
      <c r="V577" s="15">
        <f>IF(R577="","",IF(R577="Aceptado","Ganado",IF(R577="Rechazado","Perdido",IF(D577&lt;TODAY(),"Vencido","Pendiente"))))</f>
        <v/>
      </c>
      <c r="W577" s="7" t="n"/>
    </row>
    <row r="578">
      <c r="A578" s="2" t="n"/>
      <c r="B578" s="2" t="n"/>
      <c r="C578" s="35" t="n"/>
      <c r="D578" s="36">
        <f>IF(C578="","",C578+30)</f>
        <v/>
      </c>
      <c r="E578" s="2" t="n"/>
      <c r="F578" s="5">
        <f>IF(E578="","",IFERROR(VLOOKUP(E578,'Clientes'!$A$2:$E$1000,2,FALSE),"Cliente no encontrado"))</f>
        <v/>
      </c>
      <c r="G578" s="6">
        <f>IF(E578="","",IFERROR(VLOOKUP(E578,'Clientes'!$A$2:$E$1000,3,FALSE),""))</f>
        <v/>
      </c>
      <c r="H578" s="5">
        <f>IF(E578="","",IFERROR(VLOOKUP(E578,'Clientes'!$A$2:$E$1000,4,FALSE),""))</f>
        <v/>
      </c>
      <c r="I578" s="2" t="n"/>
      <c r="J578" s="7" t="n"/>
      <c r="K578" s="8" t="n"/>
      <c r="L578" s="37" t="n"/>
      <c r="M578" s="10" t="n"/>
      <c r="N578" s="38">
        <f>IF(OR(K578="",L578=""),"",K578*L578*(1-M578))</f>
        <v/>
      </c>
      <c r="O578" s="10" t="n"/>
      <c r="P578" s="38">
        <f>IF(OR(N578="",O578=""),"",N578*O578)</f>
        <v/>
      </c>
      <c r="Q578" s="38">
        <f>IF(OR(N578="",P578=""),"",N578+P578)</f>
        <v/>
      </c>
      <c r="R578" s="2" t="n"/>
      <c r="S578" s="10" t="n"/>
      <c r="T578" s="38">
        <f>IF(OR(Q578="",S578=""),"",Q578*S578)</f>
        <v/>
      </c>
      <c r="U578" s="12">
        <f>IF(D578="","",D578-TODAY())</f>
        <v/>
      </c>
      <c r="V578" s="6">
        <f>IF(R578="","",IF(R578="Aceptado","Ganado",IF(R578="Rechazado","Perdido",IF(D578&lt;TODAY(),"Vencido","Pendiente"))))</f>
        <v/>
      </c>
      <c r="W578" s="7" t="n"/>
    </row>
    <row r="579">
      <c r="A579" s="2" t="n"/>
      <c r="B579" s="2" t="n"/>
      <c r="C579" s="35" t="n"/>
      <c r="D579" s="39">
        <f>IF(C579="","",C579+30)</f>
        <v/>
      </c>
      <c r="E579" s="2" t="n"/>
      <c r="F579" s="14">
        <f>IF(E579="","",IFERROR(VLOOKUP(E579,'Clientes'!$A$2:$E$1000,2,FALSE),"Cliente no encontrado"))</f>
        <v/>
      </c>
      <c r="G579" s="15">
        <f>IF(E579="","",IFERROR(VLOOKUP(E579,'Clientes'!$A$2:$E$1000,3,FALSE),""))</f>
        <v/>
      </c>
      <c r="H579" s="14">
        <f>IF(E579="","",IFERROR(VLOOKUP(E579,'Clientes'!$A$2:$E$1000,4,FALSE),""))</f>
        <v/>
      </c>
      <c r="I579" s="2" t="n"/>
      <c r="J579" s="7" t="n"/>
      <c r="K579" s="8" t="n"/>
      <c r="L579" s="37" t="n"/>
      <c r="M579" s="10" t="n"/>
      <c r="N579" s="40">
        <f>IF(OR(K579="",L579=""),"",K579*L579*(1-M579))</f>
        <v/>
      </c>
      <c r="O579" s="10" t="n"/>
      <c r="P579" s="40">
        <f>IF(OR(N579="",O579=""),"",N579*O579)</f>
        <v/>
      </c>
      <c r="Q579" s="40">
        <f>IF(OR(N579="",P579=""),"",N579+P579)</f>
        <v/>
      </c>
      <c r="R579" s="2" t="n"/>
      <c r="S579" s="10" t="n"/>
      <c r="T579" s="40">
        <f>IF(OR(Q579="",S579=""),"",Q579*S579)</f>
        <v/>
      </c>
      <c r="U579" s="17">
        <f>IF(D579="","",D579-TODAY())</f>
        <v/>
      </c>
      <c r="V579" s="15">
        <f>IF(R579="","",IF(R579="Aceptado","Ganado",IF(R579="Rechazado","Perdido",IF(D579&lt;TODAY(),"Vencido","Pendiente"))))</f>
        <v/>
      </c>
      <c r="W579" s="7" t="n"/>
    </row>
    <row r="580">
      <c r="A580" s="2" t="n"/>
      <c r="B580" s="2" t="n"/>
      <c r="C580" s="35" t="n"/>
      <c r="D580" s="36">
        <f>IF(C580="","",C580+30)</f>
        <v/>
      </c>
      <c r="E580" s="2" t="n"/>
      <c r="F580" s="5">
        <f>IF(E580="","",IFERROR(VLOOKUP(E580,'Clientes'!$A$2:$E$1000,2,FALSE),"Cliente no encontrado"))</f>
        <v/>
      </c>
      <c r="G580" s="6">
        <f>IF(E580="","",IFERROR(VLOOKUP(E580,'Clientes'!$A$2:$E$1000,3,FALSE),""))</f>
        <v/>
      </c>
      <c r="H580" s="5">
        <f>IF(E580="","",IFERROR(VLOOKUP(E580,'Clientes'!$A$2:$E$1000,4,FALSE),""))</f>
        <v/>
      </c>
      <c r="I580" s="2" t="n"/>
      <c r="J580" s="7" t="n"/>
      <c r="K580" s="8" t="n"/>
      <c r="L580" s="37" t="n"/>
      <c r="M580" s="10" t="n"/>
      <c r="N580" s="38">
        <f>IF(OR(K580="",L580=""),"",K580*L580*(1-M580))</f>
        <v/>
      </c>
      <c r="O580" s="10" t="n"/>
      <c r="P580" s="38">
        <f>IF(OR(N580="",O580=""),"",N580*O580)</f>
        <v/>
      </c>
      <c r="Q580" s="38">
        <f>IF(OR(N580="",P580=""),"",N580+P580)</f>
        <v/>
      </c>
      <c r="R580" s="2" t="n"/>
      <c r="S580" s="10" t="n"/>
      <c r="T580" s="38">
        <f>IF(OR(Q580="",S580=""),"",Q580*S580)</f>
        <v/>
      </c>
      <c r="U580" s="12">
        <f>IF(D580="","",D580-TODAY())</f>
        <v/>
      </c>
      <c r="V580" s="6">
        <f>IF(R580="","",IF(R580="Aceptado","Ganado",IF(R580="Rechazado","Perdido",IF(D580&lt;TODAY(),"Vencido","Pendiente"))))</f>
        <v/>
      </c>
      <c r="W580" s="7" t="n"/>
    </row>
    <row r="581">
      <c r="A581" s="2" t="n"/>
      <c r="B581" s="2" t="n"/>
      <c r="C581" s="35" t="n"/>
      <c r="D581" s="39">
        <f>IF(C581="","",C581+30)</f>
        <v/>
      </c>
      <c r="E581" s="2" t="n"/>
      <c r="F581" s="14">
        <f>IF(E581="","",IFERROR(VLOOKUP(E581,'Clientes'!$A$2:$E$1000,2,FALSE),"Cliente no encontrado"))</f>
        <v/>
      </c>
      <c r="G581" s="15">
        <f>IF(E581="","",IFERROR(VLOOKUP(E581,'Clientes'!$A$2:$E$1000,3,FALSE),""))</f>
        <v/>
      </c>
      <c r="H581" s="14">
        <f>IF(E581="","",IFERROR(VLOOKUP(E581,'Clientes'!$A$2:$E$1000,4,FALSE),""))</f>
        <v/>
      </c>
      <c r="I581" s="2" t="n"/>
      <c r="J581" s="7" t="n"/>
      <c r="K581" s="8" t="n"/>
      <c r="L581" s="37" t="n"/>
      <c r="M581" s="10" t="n"/>
      <c r="N581" s="40">
        <f>IF(OR(K581="",L581=""),"",K581*L581*(1-M581))</f>
        <v/>
      </c>
      <c r="O581" s="10" t="n"/>
      <c r="P581" s="40">
        <f>IF(OR(N581="",O581=""),"",N581*O581)</f>
        <v/>
      </c>
      <c r="Q581" s="40">
        <f>IF(OR(N581="",P581=""),"",N581+P581)</f>
        <v/>
      </c>
      <c r="R581" s="2" t="n"/>
      <c r="S581" s="10" t="n"/>
      <c r="T581" s="40">
        <f>IF(OR(Q581="",S581=""),"",Q581*S581)</f>
        <v/>
      </c>
      <c r="U581" s="17">
        <f>IF(D581="","",D581-TODAY())</f>
        <v/>
      </c>
      <c r="V581" s="15">
        <f>IF(R581="","",IF(R581="Aceptado","Ganado",IF(R581="Rechazado","Perdido",IF(D581&lt;TODAY(),"Vencido","Pendiente"))))</f>
        <v/>
      </c>
      <c r="W581" s="7" t="n"/>
    </row>
    <row r="582">
      <c r="A582" s="2" t="n"/>
      <c r="B582" s="2" t="n"/>
      <c r="C582" s="35" t="n"/>
      <c r="D582" s="36">
        <f>IF(C582="","",C582+30)</f>
        <v/>
      </c>
      <c r="E582" s="2" t="n"/>
      <c r="F582" s="5">
        <f>IF(E582="","",IFERROR(VLOOKUP(E582,'Clientes'!$A$2:$E$1000,2,FALSE),"Cliente no encontrado"))</f>
        <v/>
      </c>
      <c r="G582" s="6">
        <f>IF(E582="","",IFERROR(VLOOKUP(E582,'Clientes'!$A$2:$E$1000,3,FALSE),""))</f>
        <v/>
      </c>
      <c r="H582" s="5">
        <f>IF(E582="","",IFERROR(VLOOKUP(E582,'Clientes'!$A$2:$E$1000,4,FALSE),""))</f>
        <v/>
      </c>
      <c r="I582" s="2" t="n"/>
      <c r="J582" s="7" t="n"/>
      <c r="K582" s="8" t="n"/>
      <c r="L582" s="37" t="n"/>
      <c r="M582" s="10" t="n"/>
      <c r="N582" s="38">
        <f>IF(OR(K582="",L582=""),"",K582*L582*(1-M582))</f>
        <v/>
      </c>
      <c r="O582" s="10" t="n"/>
      <c r="P582" s="38">
        <f>IF(OR(N582="",O582=""),"",N582*O582)</f>
        <v/>
      </c>
      <c r="Q582" s="38">
        <f>IF(OR(N582="",P582=""),"",N582+P582)</f>
        <v/>
      </c>
      <c r="R582" s="2" t="n"/>
      <c r="S582" s="10" t="n"/>
      <c r="T582" s="38">
        <f>IF(OR(Q582="",S582=""),"",Q582*S582)</f>
        <v/>
      </c>
      <c r="U582" s="12">
        <f>IF(D582="","",D582-TODAY())</f>
        <v/>
      </c>
      <c r="V582" s="6">
        <f>IF(R582="","",IF(R582="Aceptado","Ganado",IF(R582="Rechazado","Perdido",IF(D582&lt;TODAY(),"Vencido","Pendiente"))))</f>
        <v/>
      </c>
      <c r="W582" s="7" t="n"/>
    </row>
    <row r="583">
      <c r="A583" s="2" t="n"/>
      <c r="B583" s="2" t="n"/>
      <c r="C583" s="35" t="n"/>
      <c r="D583" s="39">
        <f>IF(C583="","",C583+30)</f>
        <v/>
      </c>
      <c r="E583" s="2" t="n"/>
      <c r="F583" s="14">
        <f>IF(E583="","",IFERROR(VLOOKUP(E583,'Clientes'!$A$2:$E$1000,2,FALSE),"Cliente no encontrado"))</f>
        <v/>
      </c>
      <c r="G583" s="15">
        <f>IF(E583="","",IFERROR(VLOOKUP(E583,'Clientes'!$A$2:$E$1000,3,FALSE),""))</f>
        <v/>
      </c>
      <c r="H583" s="14">
        <f>IF(E583="","",IFERROR(VLOOKUP(E583,'Clientes'!$A$2:$E$1000,4,FALSE),""))</f>
        <v/>
      </c>
      <c r="I583" s="2" t="n"/>
      <c r="J583" s="7" t="n"/>
      <c r="K583" s="8" t="n"/>
      <c r="L583" s="37" t="n"/>
      <c r="M583" s="10" t="n"/>
      <c r="N583" s="40">
        <f>IF(OR(K583="",L583=""),"",K583*L583*(1-M583))</f>
        <v/>
      </c>
      <c r="O583" s="10" t="n"/>
      <c r="P583" s="40">
        <f>IF(OR(N583="",O583=""),"",N583*O583)</f>
        <v/>
      </c>
      <c r="Q583" s="40">
        <f>IF(OR(N583="",P583=""),"",N583+P583)</f>
        <v/>
      </c>
      <c r="R583" s="2" t="n"/>
      <c r="S583" s="10" t="n"/>
      <c r="T583" s="40">
        <f>IF(OR(Q583="",S583=""),"",Q583*S583)</f>
        <v/>
      </c>
      <c r="U583" s="17">
        <f>IF(D583="","",D583-TODAY())</f>
        <v/>
      </c>
      <c r="V583" s="15">
        <f>IF(R583="","",IF(R583="Aceptado","Ganado",IF(R583="Rechazado","Perdido",IF(D583&lt;TODAY(),"Vencido","Pendiente"))))</f>
        <v/>
      </c>
      <c r="W583" s="7" t="n"/>
    </row>
    <row r="584">
      <c r="A584" s="2" t="n"/>
      <c r="B584" s="2" t="n"/>
      <c r="C584" s="35" t="n"/>
      <c r="D584" s="36">
        <f>IF(C584="","",C584+30)</f>
        <v/>
      </c>
      <c r="E584" s="2" t="n"/>
      <c r="F584" s="5">
        <f>IF(E584="","",IFERROR(VLOOKUP(E584,'Clientes'!$A$2:$E$1000,2,FALSE),"Cliente no encontrado"))</f>
        <v/>
      </c>
      <c r="G584" s="6">
        <f>IF(E584="","",IFERROR(VLOOKUP(E584,'Clientes'!$A$2:$E$1000,3,FALSE),""))</f>
        <v/>
      </c>
      <c r="H584" s="5">
        <f>IF(E584="","",IFERROR(VLOOKUP(E584,'Clientes'!$A$2:$E$1000,4,FALSE),""))</f>
        <v/>
      </c>
      <c r="I584" s="2" t="n"/>
      <c r="J584" s="7" t="n"/>
      <c r="K584" s="8" t="n"/>
      <c r="L584" s="37" t="n"/>
      <c r="M584" s="10" t="n"/>
      <c r="N584" s="38">
        <f>IF(OR(K584="",L584=""),"",K584*L584*(1-M584))</f>
        <v/>
      </c>
      <c r="O584" s="10" t="n"/>
      <c r="P584" s="38">
        <f>IF(OR(N584="",O584=""),"",N584*O584)</f>
        <v/>
      </c>
      <c r="Q584" s="38">
        <f>IF(OR(N584="",P584=""),"",N584+P584)</f>
        <v/>
      </c>
      <c r="R584" s="2" t="n"/>
      <c r="S584" s="10" t="n"/>
      <c r="T584" s="38">
        <f>IF(OR(Q584="",S584=""),"",Q584*S584)</f>
        <v/>
      </c>
      <c r="U584" s="12">
        <f>IF(D584="","",D584-TODAY())</f>
        <v/>
      </c>
      <c r="V584" s="6">
        <f>IF(R584="","",IF(R584="Aceptado","Ganado",IF(R584="Rechazado","Perdido",IF(D584&lt;TODAY(),"Vencido","Pendiente"))))</f>
        <v/>
      </c>
      <c r="W584" s="7" t="n"/>
    </row>
    <row r="585">
      <c r="A585" s="2" t="n"/>
      <c r="B585" s="2" t="n"/>
      <c r="C585" s="35" t="n"/>
      <c r="D585" s="39">
        <f>IF(C585="","",C585+30)</f>
        <v/>
      </c>
      <c r="E585" s="2" t="n"/>
      <c r="F585" s="14">
        <f>IF(E585="","",IFERROR(VLOOKUP(E585,'Clientes'!$A$2:$E$1000,2,FALSE),"Cliente no encontrado"))</f>
        <v/>
      </c>
      <c r="G585" s="15">
        <f>IF(E585="","",IFERROR(VLOOKUP(E585,'Clientes'!$A$2:$E$1000,3,FALSE),""))</f>
        <v/>
      </c>
      <c r="H585" s="14">
        <f>IF(E585="","",IFERROR(VLOOKUP(E585,'Clientes'!$A$2:$E$1000,4,FALSE),""))</f>
        <v/>
      </c>
      <c r="I585" s="2" t="n"/>
      <c r="J585" s="7" t="n"/>
      <c r="K585" s="8" t="n"/>
      <c r="L585" s="37" t="n"/>
      <c r="M585" s="10" t="n"/>
      <c r="N585" s="40">
        <f>IF(OR(K585="",L585=""),"",K585*L585*(1-M585))</f>
        <v/>
      </c>
      <c r="O585" s="10" t="n"/>
      <c r="P585" s="40">
        <f>IF(OR(N585="",O585=""),"",N585*O585)</f>
        <v/>
      </c>
      <c r="Q585" s="40">
        <f>IF(OR(N585="",P585=""),"",N585+P585)</f>
        <v/>
      </c>
      <c r="R585" s="2" t="n"/>
      <c r="S585" s="10" t="n"/>
      <c r="T585" s="40">
        <f>IF(OR(Q585="",S585=""),"",Q585*S585)</f>
        <v/>
      </c>
      <c r="U585" s="17">
        <f>IF(D585="","",D585-TODAY())</f>
        <v/>
      </c>
      <c r="V585" s="15">
        <f>IF(R585="","",IF(R585="Aceptado","Ganado",IF(R585="Rechazado","Perdido",IF(D585&lt;TODAY(),"Vencido","Pendiente"))))</f>
        <v/>
      </c>
      <c r="W585" s="7" t="n"/>
    </row>
    <row r="586">
      <c r="A586" s="2" t="n"/>
      <c r="B586" s="2" t="n"/>
      <c r="C586" s="35" t="n"/>
      <c r="D586" s="36">
        <f>IF(C586="","",C586+30)</f>
        <v/>
      </c>
      <c r="E586" s="2" t="n"/>
      <c r="F586" s="5">
        <f>IF(E586="","",IFERROR(VLOOKUP(E586,'Clientes'!$A$2:$E$1000,2,FALSE),"Cliente no encontrado"))</f>
        <v/>
      </c>
      <c r="G586" s="6">
        <f>IF(E586="","",IFERROR(VLOOKUP(E586,'Clientes'!$A$2:$E$1000,3,FALSE),""))</f>
        <v/>
      </c>
      <c r="H586" s="5">
        <f>IF(E586="","",IFERROR(VLOOKUP(E586,'Clientes'!$A$2:$E$1000,4,FALSE),""))</f>
        <v/>
      </c>
      <c r="I586" s="2" t="n"/>
      <c r="J586" s="7" t="n"/>
      <c r="K586" s="8" t="n"/>
      <c r="L586" s="37" t="n"/>
      <c r="M586" s="10" t="n"/>
      <c r="N586" s="38">
        <f>IF(OR(K586="",L586=""),"",K586*L586*(1-M586))</f>
        <v/>
      </c>
      <c r="O586" s="10" t="n"/>
      <c r="P586" s="38">
        <f>IF(OR(N586="",O586=""),"",N586*O586)</f>
        <v/>
      </c>
      <c r="Q586" s="38">
        <f>IF(OR(N586="",P586=""),"",N586+P586)</f>
        <v/>
      </c>
      <c r="R586" s="2" t="n"/>
      <c r="S586" s="10" t="n"/>
      <c r="T586" s="38">
        <f>IF(OR(Q586="",S586=""),"",Q586*S586)</f>
        <v/>
      </c>
      <c r="U586" s="12">
        <f>IF(D586="","",D586-TODAY())</f>
        <v/>
      </c>
      <c r="V586" s="6">
        <f>IF(R586="","",IF(R586="Aceptado","Ganado",IF(R586="Rechazado","Perdido",IF(D586&lt;TODAY(),"Vencido","Pendiente"))))</f>
        <v/>
      </c>
      <c r="W586" s="7" t="n"/>
    </row>
    <row r="587">
      <c r="A587" s="2" t="n"/>
      <c r="B587" s="2" t="n"/>
      <c r="C587" s="35" t="n"/>
      <c r="D587" s="39">
        <f>IF(C587="","",C587+30)</f>
        <v/>
      </c>
      <c r="E587" s="2" t="n"/>
      <c r="F587" s="14">
        <f>IF(E587="","",IFERROR(VLOOKUP(E587,'Clientes'!$A$2:$E$1000,2,FALSE),"Cliente no encontrado"))</f>
        <v/>
      </c>
      <c r="G587" s="15">
        <f>IF(E587="","",IFERROR(VLOOKUP(E587,'Clientes'!$A$2:$E$1000,3,FALSE),""))</f>
        <v/>
      </c>
      <c r="H587" s="14">
        <f>IF(E587="","",IFERROR(VLOOKUP(E587,'Clientes'!$A$2:$E$1000,4,FALSE),""))</f>
        <v/>
      </c>
      <c r="I587" s="2" t="n"/>
      <c r="J587" s="7" t="n"/>
      <c r="K587" s="8" t="n"/>
      <c r="L587" s="37" t="n"/>
      <c r="M587" s="10" t="n"/>
      <c r="N587" s="40">
        <f>IF(OR(K587="",L587=""),"",K587*L587*(1-M587))</f>
        <v/>
      </c>
      <c r="O587" s="10" t="n"/>
      <c r="P587" s="40">
        <f>IF(OR(N587="",O587=""),"",N587*O587)</f>
        <v/>
      </c>
      <c r="Q587" s="40">
        <f>IF(OR(N587="",P587=""),"",N587+P587)</f>
        <v/>
      </c>
      <c r="R587" s="2" t="n"/>
      <c r="S587" s="10" t="n"/>
      <c r="T587" s="40">
        <f>IF(OR(Q587="",S587=""),"",Q587*S587)</f>
        <v/>
      </c>
      <c r="U587" s="17">
        <f>IF(D587="","",D587-TODAY())</f>
        <v/>
      </c>
      <c r="V587" s="15">
        <f>IF(R587="","",IF(R587="Aceptado","Ganado",IF(R587="Rechazado","Perdido",IF(D587&lt;TODAY(),"Vencido","Pendiente"))))</f>
        <v/>
      </c>
      <c r="W587" s="7" t="n"/>
    </row>
    <row r="588">
      <c r="A588" s="2" t="n"/>
      <c r="B588" s="2" t="n"/>
      <c r="C588" s="35" t="n"/>
      <c r="D588" s="36">
        <f>IF(C588="","",C588+30)</f>
        <v/>
      </c>
      <c r="E588" s="2" t="n"/>
      <c r="F588" s="5">
        <f>IF(E588="","",IFERROR(VLOOKUP(E588,'Clientes'!$A$2:$E$1000,2,FALSE),"Cliente no encontrado"))</f>
        <v/>
      </c>
      <c r="G588" s="6">
        <f>IF(E588="","",IFERROR(VLOOKUP(E588,'Clientes'!$A$2:$E$1000,3,FALSE),""))</f>
        <v/>
      </c>
      <c r="H588" s="5">
        <f>IF(E588="","",IFERROR(VLOOKUP(E588,'Clientes'!$A$2:$E$1000,4,FALSE),""))</f>
        <v/>
      </c>
      <c r="I588" s="2" t="n"/>
      <c r="J588" s="7" t="n"/>
      <c r="K588" s="8" t="n"/>
      <c r="L588" s="37" t="n"/>
      <c r="M588" s="10" t="n"/>
      <c r="N588" s="38">
        <f>IF(OR(K588="",L588=""),"",K588*L588*(1-M588))</f>
        <v/>
      </c>
      <c r="O588" s="10" t="n"/>
      <c r="P588" s="38">
        <f>IF(OR(N588="",O588=""),"",N588*O588)</f>
        <v/>
      </c>
      <c r="Q588" s="38">
        <f>IF(OR(N588="",P588=""),"",N588+P588)</f>
        <v/>
      </c>
      <c r="R588" s="2" t="n"/>
      <c r="S588" s="10" t="n"/>
      <c r="T588" s="38">
        <f>IF(OR(Q588="",S588=""),"",Q588*S588)</f>
        <v/>
      </c>
      <c r="U588" s="12">
        <f>IF(D588="","",D588-TODAY())</f>
        <v/>
      </c>
      <c r="V588" s="6">
        <f>IF(R588="","",IF(R588="Aceptado","Ganado",IF(R588="Rechazado","Perdido",IF(D588&lt;TODAY(),"Vencido","Pendiente"))))</f>
        <v/>
      </c>
      <c r="W588" s="7" t="n"/>
    </row>
    <row r="589">
      <c r="A589" s="2" t="n"/>
      <c r="B589" s="2" t="n"/>
      <c r="C589" s="35" t="n"/>
      <c r="D589" s="39">
        <f>IF(C589="","",C589+30)</f>
        <v/>
      </c>
      <c r="E589" s="2" t="n"/>
      <c r="F589" s="14">
        <f>IF(E589="","",IFERROR(VLOOKUP(E589,'Clientes'!$A$2:$E$1000,2,FALSE),"Cliente no encontrado"))</f>
        <v/>
      </c>
      <c r="G589" s="15">
        <f>IF(E589="","",IFERROR(VLOOKUP(E589,'Clientes'!$A$2:$E$1000,3,FALSE),""))</f>
        <v/>
      </c>
      <c r="H589" s="14">
        <f>IF(E589="","",IFERROR(VLOOKUP(E589,'Clientes'!$A$2:$E$1000,4,FALSE),""))</f>
        <v/>
      </c>
      <c r="I589" s="2" t="n"/>
      <c r="J589" s="7" t="n"/>
      <c r="K589" s="8" t="n"/>
      <c r="L589" s="37" t="n"/>
      <c r="M589" s="10" t="n"/>
      <c r="N589" s="40">
        <f>IF(OR(K589="",L589=""),"",K589*L589*(1-M589))</f>
        <v/>
      </c>
      <c r="O589" s="10" t="n"/>
      <c r="P589" s="40">
        <f>IF(OR(N589="",O589=""),"",N589*O589)</f>
        <v/>
      </c>
      <c r="Q589" s="40">
        <f>IF(OR(N589="",P589=""),"",N589+P589)</f>
        <v/>
      </c>
      <c r="R589" s="2" t="n"/>
      <c r="S589" s="10" t="n"/>
      <c r="T589" s="40">
        <f>IF(OR(Q589="",S589=""),"",Q589*S589)</f>
        <v/>
      </c>
      <c r="U589" s="17">
        <f>IF(D589="","",D589-TODAY())</f>
        <v/>
      </c>
      <c r="V589" s="15">
        <f>IF(R589="","",IF(R589="Aceptado","Ganado",IF(R589="Rechazado","Perdido",IF(D589&lt;TODAY(),"Vencido","Pendiente"))))</f>
        <v/>
      </c>
      <c r="W589" s="7" t="n"/>
    </row>
    <row r="590">
      <c r="A590" s="2" t="n"/>
      <c r="B590" s="2" t="n"/>
      <c r="C590" s="35" t="n"/>
      <c r="D590" s="36">
        <f>IF(C590="","",C590+30)</f>
        <v/>
      </c>
      <c r="E590" s="2" t="n"/>
      <c r="F590" s="5">
        <f>IF(E590="","",IFERROR(VLOOKUP(E590,'Clientes'!$A$2:$E$1000,2,FALSE),"Cliente no encontrado"))</f>
        <v/>
      </c>
      <c r="G590" s="6">
        <f>IF(E590="","",IFERROR(VLOOKUP(E590,'Clientes'!$A$2:$E$1000,3,FALSE),""))</f>
        <v/>
      </c>
      <c r="H590" s="5">
        <f>IF(E590="","",IFERROR(VLOOKUP(E590,'Clientes'!$A$2:$E$1000,4,FALSE),""))</f>
        <v/>
      </c>
      <c r="I590" s="2" t="n"/>
      <c r="J590" s="7" t="n"/>
      <c r="K590" s="8" t="n"/>
      <c r="L590" s="37" t="n"/>
      <c r="M590" s="10" t="n"/>
      <c r="N590" s="38">
        <f>IF(OR(K590="",L590=""),"",K590*L590*(1-M590))</f>
        <v/>
      </c>
      <c r="O590" s="10" t="n"/>
      <c r="P590" s="38">
        <f>IF(OR(N590="",O590=""),"",N590*O590)</f>
        <v/>
      </c>
      <c r="Q590" s="38">
        <f>IF(OR(N590="",P590=""),"",N590+P590)</f>
        <v/>
      </c>
      <c r="R590" s="2" t="n"/>
      <c r="S590" s="10" t="n"/>
      <c r="T590" s="38">
        <f>IF(OR(Q590="",S590=""),"",Q590*S590)</f>
        <v/>
      </c>
      <c r="U590" s="12">
        <f>IF(D590="","",D590-TODAY())</f>
        <v/>
      </c>
      <c r="V590" s="6">
        <f>IF(R590="","",IF(R590="Aceptado","Ganado",IF(R590="Rechazado","Perdido",IF(D590&lt;TODAY(),"Vencido","Pendiente"))))</f>
        <v/>
      </c>
      <c r="W590" s="7" t="n"/>
    </row>
    <row r="591">
      <c r="A591" s="2" t="n"/>
      <c r="B591" s="2" t="n"/>
      <c r="C591" s="35" t="n"/>
      <c r="D591" s="39">
        <f>IF(C591="","",C591+30)</f>
        <v/>
      </c>
      <c r="E591" s="2" t="n"/>
      <c r="F591" s="14">
        <f>IF(E591="","",IFERROR(VLOOKUP(E591,'Clientes'!$A$2:$E$1000,2,FALSE),"Cliente no encontrado"))</f>
        <v/>
      </c>
      <c r="G591" s="15">
        <f>IF(E591="","",IFERROR(VLOOKUP(E591,'Clientes'!$A$2:$E$1000,3,FALSE),""))</f>
        <v/>
      </c>
      <c r="H591" s="14">
        <f>IF(E591="","",IFERROR(VLOOKUP(E591,'Clientes'!$A$2:$E$1000,4,FALSE),""))</f>
        <v/>
      </c>
      <c r="I591" s="2" t="n"/>
      <c r="J591" s="7" t="n"/>
      <c r="K591" s="8" t="n"/>
      <c r="L591" s="37" t="n"/>
      <c r="M591" s="10" t="n"/>
      <c r="N591" s="40">
        <f>IF(OR(K591="",L591=""),"",K591*L591*(1-M591))</f>
        <v/>
      </c>
      <c r="O591" s="10" t="n"/>
      <c r="P591" s="40">
        <f>IF(OR(N591="",O591=""),"",N591*O591)</f>
        <v/>
      </c>
      <c r="Q591" s="40">
        <f>IF(OR(N591="",P591=""),"",N591+P591)</f>
        <v/>
      </c>
      <c r="R591" s="2" t="n"/>
      <c r="S591" s="10" t="n"/>
      <c r="T591" s="40">
        <f>IF(OR(Q591="",S591=""),"",Q591*S591)</f>
        <v/>
      </c>
      <c r="U591" s="17">
        <f>IF(D591="","",D591-TODAY())</f>
        <v/>
      </c>
      <c r="V591" s="15">
        <f>IF(R591="","",IF(R591="Aceptado","Ganado",IF(R591="Rechazado","Perdido",IF(D591&lt;TODAY(),"Vencido","Pendiente"))))</f>
        <v/>
      </c>
      <c r="W591" s="7" t="n"/>
    </row>
    <row r="592">
      <c r="A592" s="2" t="n"/>
      <c r="B592" s="2" t="n"/>
      <c r="C592" s="35" t="n"/>
      <c r="D592" s="36">
        <f>IF(C592="","",C592+30)</f>
        <v/>
      </c>
      <c r="E592" s="2" t="n"/>
      <c r="F592" s="5">
        <f>IF(E592="","",IFERROR(VLOOKUP(E592,'Clientes'!$A$2:$E$1000,2,FALSE),"Cliente no encontrado"))</f>
        <v/>
      </c>
      <c r="G592" s="6">
        <f>IF(E592="","",IFERROR(VLOOKUP(E592,'Clientes'!$A$2:$E$1000,3,FALSE),""))</f>
        <v/>
      </c>
      <c r="H592" s="5">
        <f>IF(E592="","",IFERROR(VLOOKUP(E592,'Clientes'!$A$2:$E$1000,4,FALSE),""))</f>
        <v/>
      </c>
      <c r="I592" s="2" t="n"/>
      <c r="J592" s="7" t="n"/>
      <c r="K592" s="8" t="n"/>
      <c r="L592" s="37" t="n"/>
      <c r="M592" s="10" t="n"/>
      <c r="N592" s="38">
        <f>IF(OR(K592="",L592=""),"",K592*L592*(1-M592))</f>
        <v/>
      </c>
      <c r="O592" s="10" t="n"/>
      <c r="P592" s="38">
        <f>IF(OR(N592="",O592=""),"",N592*O592)</f>
        <v/>
      </c>
      <c r="Q592" s="38">
        <f>IF(OR(N592="",P592=""),"",N592+P592)</f>
        <v/>
      </c>
      <c r="R592" s="2" t="n"/>
      <c r="S592" s="10" t="n"/>
      <c r="T592" s="38">
        <f>IF(OR(Q592="",S592=""),"",Q592*S592)</f>
        <v/>
      </c>
      <c r="U592" s="12">
        <f>IF(D592="","",D592-TODAY())</f>
        <v/>
      </c>
      <c r="V592" s="6">
        <f>IF(R592="","",IF(R592="Aceptado","Ganado",IF(R592="Rechazado","Perdido",IF(D592&lt;TODAY(),"Vencido","Pendiente"))))</f>
        <v/>
      </c>
      <c r="W592" s="7" t="n"/>
    </row>
    <row r="593">
      <c r="A593" s="2" t="n"/>
      <c r="B593" s="2" t="n"/>
      <c r="C593" s="35" t="n"/>
      <c r="D593" s="39">
        <f>IF(C593="","",C593+30)</f>
        <v/>
      </c>
      <c r="E593" s="2" t="n"/>
      <c r="F593" s="14">
        <f>IF(E593="","",IFERROR(VLOOKUP(E593,'Clientes'!$A$2:$E$1000,2,FALSE),"Cliente no encontrado"))</f>
        <v/>
      </c>
      <c r="G593" s="15">
        <f>IF(E593="","",IFERROR(VLOOKUP(E593,'Clientes'!$A$2:$E$1000,3,FALSE),""))</f>
        <v/>
      </c>
      <c r="H593" s="14">
        <f>IF(E593="","",IFERROR(VLOOKUP(E593,'Clientes'!$A$2:$E$1000,4,FALSE),""))</f>
        <v/>
      </c>
      <c r="I593" s="2" t="n"/>
      <c r="J593" s="7" t="n"/>
      <c r="K593" s="8" t="n"/>
      <c r="L593" s="37" t="n"/>
      <c r="M593" s="10" t="n"/>
      <c r="N593" s="40">
        <f>IF(OR(K593="",L593=""),"",K593*L593*(1-M593))</f>
        <v/>
      </c>
      <c r="O593" s="10" t="n"/>
      <c r="P593" s="40">
        <f>IF(OR(N593="",O593=""),"",N593*O593)</f>
        <v/>
      </c>
      <c r="Q593" s="40">
        <f>IF(OR(N593="",P593=""),"",N593+P593)</f>
        <v/>
      </c>
      <c r="R593" s="2" t="n"/>
      <c r="S593" s="10" t="n"/>
      <c r="T593" s="40">
        <f>IF(OR(Q593="",S593=""),"",Q593*S593)</f>
        <v/>
      </c>
      <c r="U593" s="17">
        <f>IF(D593="","",D593-TODAY())</f>
        <v/>
      </c>
      <c r="V593" s="15">
        <f>IF(R593="","",IF(R593="Aceptado","Ganado",IF(R593="Rechazado","Perdido",IF(D593&lt;TODAY(),"Vencido","Pendiente"))))</f>
        <v/>
      </c>
      <c r="W593" s="7" t="n"/>
    </row>
    <row r="594">
      <c r="A594" s="2" t="n"/>
      <c r="B594" s="2" t="n"/>
      <c r="C594" s="35" t="n"/>
      <c r="D594" s="36">
        <f>IF(C594="","",C594+30)</f>
        <v/>
      </c>
      <c r="E594" s="2" t="n"/>
      <c r="F594" s="5">
        <f>IF(E594="","",IFERROR(VLOOKUP(E594,'Clientes'!$A$2:$E$1000,2,FALSE),"Cliente no encontrado"))</f>
        <v/>
      </c>
      <c r="G594" s="6">
        <f>IF(E594="","",IFERROR(VLOOKUP(E594,'Clientes'!$A$2:$E$1000,3,FALSE),""))</f>
        <v/>
      </c>
      <c r="H594" s="5">
        <f>IF(E594="","",IFERROR(VLOOKUP(E594,'Clientes'!$A$2:$E$1000,4,FALSE),""))</f>
        <v/>
      </c>
      <c r="I594" s="2" t="n"/>
      <c r="J594" s="7" t="n"/>
      <c r="K594" s="8" t="n"/>
      <c r="L594" s="37" t="n"/>
      <c r="M594" s="10" t="n"/>
      <c r="N594" s="38">
        <f>IF(OR(K594="",L594=""),"",K594*L594*(1-M594))</f>
        <v/>
      </c>
      <c r="O594" s="10" t="n"/>
      <c r="P594" s="38">
        <f>IF(OR(N594="",O594=""),"",N594*O594)</f>
        <v/>
      </c>
      <c r="Q594" s="38">
        <f>IF(OR(N594="",P594=""),"",N594+P594)</f>
        <v/>
      </c>
      <c r="R594" s="2" t="n"/>
      <c r="S594" s="10" t="n"/>
      <c r="T594" s="38">
        <f>IF(OR(Q594="",S594=""),"",Q594*S594)</f>
        <v/>
      </c>
      <c r="U594" s="12">
        <f>IF(D594="","",D594-TODAY())</f>
        <v/>
      </c>
      <c r="V594" s="6">
        <f>IF(R594="","",IF(R594="Aceptado","Ganado",IF(R594="Rechazado","Perdido",IF(D594&lt;TODAY(),"Vencido","Pendiente"))))</f>
        <v/>
      </c>
      <c r="W594" s="7" t="n"/>
    </row>
    <row r="595">
      <c r="A595" s="2" t="n"/>
      <c r="B595" s="2" t="n"/>
      <c r="C595" s="35" t="n"/>
      <c r="D595" s="39">
        <f>IF(C595="","",C595+30)</f>
        <v/>
      </c>
      <c r="E595" s="2" t="n"/>
      <c r="F595" s="14">
        <f>IF(E595="","",IFERROR(VLOOKUP(E595,'Clientes'!$A$2:$E$1000,2,FALSE),"Cliente no encontrado"))</f>
        <v/>
      </c>
      <c r="G595" s="15">
        <f>IF(E595="","",IFERROR(VLOOKUP(E595,'Clientes'!$A$2:$E$1000,3,FALSE),""))</f>
        <v/>
      </c>
      <c r="H595" s="14">
        <f>IF(E595="","",IFERROR(VLOOKUP(E595,'Clientes'!$A$2:$E$1000,4,FALSE),""))</f>
        <v/>
      </c>
      <c r="I595" s="2" t="n"/>
      <c r="J595" s="7" t="n"/>
      <c r="K595" s="8" t="n"/>
      <c r="L595" s="37" t="n"/>
      <c r="M595" s="10" t="n"/>
      <c r="N595" s="40">
        <f>IF(OR(K595="",L595=""),"",K595*L595*(1-M595))</f>
        <v/>
      </c>
      <c r="O595" s="10" t="n"/>
      <c r="P595" s="40">
        <f>IF(OR(N595="",O595=""),"",N595*O595)</f>
        <v/>
      </c>
      <c r="Q595" s="40">
        <f>IF(OR(N595="",P595=""),"",N595+P595)</f>
        <v/>
      </c>
      <c r="R595" s="2" t="n"/>
      <c r="S595" s="10" t="n"/>
      <c r="T595" s="40">
        <f>IF(OR(Q595="",S595=""),"",Q595*S595)</f>
        <v/>
      </c>
      <c r="U595" s="17">
        <f>IF(D595="","",D595-TODAY())</f>
        <v/>
      </c>
      <c r="V595" s="15">
        <f>IF(R595="","",IF(R595="Aceptado","Ganado",IF(R595="Rechazado","Perdido",IF(D595&lt;TODAY(),"Vencido","Pendiente"))))</f>
        <v/>
      </c>
      <c r="W595" s="7" t="n"/>
    </row>
    <row r="596">
      <c r="A596" s="2" t="n"/>
      <c r="B596" s="2" t="n"/>
      <c r="C596" s="35" t="n"/>
      <c r="D596" s="36">
        <f>IF(C596="","",C596+30)</f>
        <v/>
      </c>
      <c r="E596" s="2" t="n"/>
      <c r="F596" s="5">
        <f>IF(E596="","",IFERROR(VLOOKUP(E596,'Clientes'!$A$2:$E$1000,2,FALSE),"Cliente no encontrado"))</f>
        <v/>
      </c>
      <c r="G596" s="6">
        <f>IF(E596="","",IFERROR(VLOOKUP(E596,'Clientes'!$A$2:$E$1000,3,FALSE),""))</f>
        <v/>
      </c>
      <c r="H596" s="5">
        <f>IF(E596="","",IFERROR(VLOOKUP(E596,'Clientes'!$A$2:$E$1000,4,FALSE),""))</f>
        <v/>
      </c>
      <c r="I596" s="2" t="n"/>
      <c r="J596" s="7" t="n"/>
      <c r="K596" s="8" t="n"/>
      <c r="L596" s="37" t="n"/>
      <c r="M596" s="10" t="n"/>
      <c r="N596" s="38">
        <f>IF(OR(K596="",L596=""),"",K596*L596*(1-M596))</f>
        <v/>
      </c>
      <c r="O596" s="10" t="n"/>
      <c r="P596" s="38">
        <f>IF(OR(N596="",O596=""),"",N596*O596)</f>
        <v/>
      </c>
      <c r="Q596" s="38">
        <f>IF(OR(N596="",P596=""),"",N596+P596)</f>
        <v/>
      </c>
      <c r="R596" s="2" t="n"/>
      <c r="S596" s="10" t="n"/>
      <c r="T596" s="38">
        <f>IF(OR(Q596="",S596=""),"",Q596*S596)</f>
        <v/>
      </c>
      <c r="U596" s="12">
        <f>IF(D596="","",D596-TODAY())</f>
        <v/>
      </c>
      <c r="V596" s="6">
        <f>IF(R596="","",IF(R596="Aceptado","Ganado",IF(R596="Rechazado","Perdido",IF(D596&lt;TODAY(),"Vencido","Pendiente"))))</f>
        <v/>
      </c>
      <c r="W596" s="7" t="n"/>
    </row>
    <row r="597">
      <c r="A597" s="2" t="n"/>
      <c r="B597" s="2" t="n"/>
      <c r="C597" s="35" t="n"/>
      <c r="D597" s="39">
        <f>IF(C597="","",C597+30)</f>
        <v/>
      </c>
      <c r="E597" s="2" t="n"/>
      <c r="F597" s="14">
        <f>IF(E597="","",IFERROR(VLOOKUP(E597,'Clientes'!$A$2:$E$1000,2,FALSE),"Cliente no encontrado"))</f>
        <v/>
      </c>
      <c r="G597" s="15">
        <f>IF(E597="","",IFERROR(VLOOKUP(E597,'Clientes'!$A$2:$E$1000,3,FALSE),""))</f>
        <v/>
      </c>
      <c r="H597" s="14">
        <f>IF(E597="","",IFERROR(VLOOKUP(E597,'Clientes'!$A$2:$E$1000,4,FALSE),""))</f>
        <v/>
      </c>
      <c r="I597" s="2" t="n"/>
      <c r="J597" s="7" t="n"/>
      <c r="K597" s="8" t="n"/>
      <c r="L597" s="37" t="n"/>
      <c r="M597" s="10" t="n"/>
      <c r="N597" s="40">
        <f>IF(OR(K597="",L597=""),"",K597*L597*(1-M597))</f>
        <v/>
      </c>
      <c r="O597" s="10" t="n"/>
      <c r="P597" s="40">
        <f>IF(OR(N597="",O597=""),"",N597*O597)</f>
        <v/>
      </c>
      <c r="Q597" s="40">
        <f>IF(OR(N597="",P597=""),"",N597+P597)</f>
        <v/>
      </c>
      <c r="R597" s="2" t="n"/>
      <c r="S597" s="10" t="n"/>
      <c r="T597" s="40">
        <f>IF(OR(Q597="",S597=""),"",Q597*S597)</f>
        <v/>
      </c>
      <c r="U597" s="17">
        <f>IF(D597="","",D597-TODAY())</f>
        <v/>
      </c>
      <c r="V597" s="15">
        <f>IF(R597="","",IF(R597="Aceptado","Ganado",IF(R597="Rechazado","Perdido",IF(D597&lt;TODAY(),"Vencido","Pendiente"))))</f>
        <v/>
      </c>
      <c r="W597" s="7" t="n"/>
    </row>
    <row r="598">
      <c r="A598" s="2" t="n"/>
      <c r="B598" s="2" t="n"/>
      <c r="C598" s="35" t="n"/>
      <c r="D598" s="36">
        <f>IF(C598="","",C598+30)</f>
        <v/>
      </c>
      <c r="E598" s="2" t="n"/>
      <c r="F598" s="5">
        <f>IF(E598="","",IFERROR(VLOOKUP(E598,'Clientes'!$A$2:$E$1000,2,FALSE),"Cliente no encontrado"))</f>
        <v/>
      </c>
      <c r="G598" s="6">
        <f>IF(E598="","",IFERROR(VLOOKUP(E598,'Clientes'!$A$2:$E$1000,3,FALSE),""))</f>
        <v/>
      </c>
      <c r="H598" s="5">
        <f>IF(E598="","",IFERROR(VLOOKUP(E598,'Clientes'!$A$2:$E$1000,4,FALSE),""))</f>
        <v/>
      </c>
      <c r="I598" s="2" t="n"/>
      <c r="J598" s="7" t="n"/>
      <c r="K598" s="8" t="n"/>
      <c r="L598" s="37" t="n"/>
      <c r="M598" s="10" t="n"/>
      <c r="N598" s="38">
        <f>IF(OR(K598="",L598=""),"",K598*L598*(1-M598))</f>
        <v/>
      </c>
      <c r="O598" s="10" t="n"/>
      <c r="P598" s="38">
        <f>IF(OR(N598="",O598=""),"",N598*O598)</f>
        <v/>
      </c>
      <c r="Q598" s="38">
        <f>IF(OR(N598="",P598=""),"",N598+P598)</f>
        <v/>
      </c>
      <c r="R598" s="2" t="n"/>
      <c r="S598" s="10" t="n"/>
      <c r="T598" s="38">
        <f>IF(OR(Q598="",S598=""),"",Q598*S598)</f>
        <v/>
      </c>
      <c r="U598" s="12">
        <f>IF(D598="","",D598-TODAY())</f>
        <v/>
      </c>
      <c r="V598" s="6">
        <f>IF(R598="","",IF(R598="Aceptado","Ganado",IF(R598="Rechazado","Perdido",IF(D598&lt;TODAY(),"Vencido","Pendiente"))))</f>
        <v/>
      </c>
      <c r="W598" s="7" t="n"/>
    </row>
    <row r="599">
      <c r="A599" s="2" t="n"/>
      <c r="B599" s="2" t="n"/>
      <c r="C599" s="35" t="n"/>
      <c r="D599" s="39">
        <f>IF(C599="","",C599+30)</f>
        <v/>
      </c>
      <c r="E599" s="2" t="n"/>
      <c r="F599" s="14">
        <f>IF(E599="","",IFERROR(VLOOKUP(E599,'Clientes'!$A$2:$E$1000,2,FALSE),"Cliente no encontrado"))</f>
        <v/>
      </c>
      <c r="G599" s="15">
        <f>IF(E599="","",IFERROR(VLOOKUP(E599,'Clientes'!$A$2:$E$1000,3,FALSE),""))</f>
        <v/>
      </c>
      <c r="H599" s="14">
        <f>IF(E599="","",IFERROR(VLOOKUP(E599,'Clientes'!$A$2:$E$1000,4,FALSE),""))</f>
        <v/>
      </c>
      <c r="I599" s="2" t="n"/>
      <c r="J599" s="7" t="n"/>
      <c r="K599" s="8" t="n"/>
      <c r="L599" s="37" t="n"/>
      <c r="M599" s="10" t="n"/>
      <c r="N599" s="40">
        <f>IF(OR(K599="",L599=""),"",K599*L599*(1-M599))</f>
        <v/>
      </c>
      <c r="O599" s="10" t="n"/>
      <c r="P599" s="40">
        <f>IF(OR(N599="",O599=""),"",N599*O599)</f>
        <v/>
      </c>
      <c r="Q599" s="40">
        <f>IF(OR(N599="",P599=""),"",N599+P599)</f>
        <v/>
      </c>
      <c r="R599" s="2" t="n"/>
      <c r="S599" s="10" t="n"/>
      <c r="T599" s="40">
        <f>IF(OR(Q599="",S599=""),"",Q599*S599)</f>
        <v/>
      </c>
      <c r="U599" s="17">
        <f>IF(D599="","",D599-TODAY())</f>
        <v/>
      </c>
      <c r="V599" s="15">
        <f>IF(R599="","",IF(R599="Aceptado","Ganado",IF(R599="Rechazado","Perdido",IF(D599&lt;TODAY(),"Vencido","Pendiente"))))</f>
        <v/>
      </c>
      <c r="W599" s="7" t="n"/>
    </row>
    <row r="600">
      <c r="A600" s="2" t="n"/>
      <c r="B600" s="2" t="n"/>
      <c r="C600" s="35" t="n"/>
      <c r="D600" s="36">
        <f>IF(C600="","",C600+30)</f>
        <v/>
      </c>
      <c r="E600" s="2" t="n"/>
      <c r="F600" s="5">
        <f>IF(E600="","",IFERROR(VLOOKUP(E600,'Clientes'!$A$2:$E$1000,2,FALSE),"Cliente no encontrado"))</f>
        <v/>
      </c>
      <c r="G600" s="6">
        <f>IF(E600="","",IFERROR(VLOOKUP(E600,'Clientes'!$A$2:$E$1000,3,FALSE),""))</f>
        <v/>
      </c>
      <c r="H600" s="5">
        <f>IF(E600="","",IFERROR(VLOOKUP(E600,'Clientes'!$A$2:$E$1000,4,FALSE),""))</f>
        <v/>
      </c>
      <c r="I600" s="2" t="n"/>
      <c r="J600" s="7" t="n"/>
      <c r="K600" s="8" t="n"/>
      <c r="L600" s="37" t="n"/>
      <c r="M600" s="10" t="n"/>
      <c r="N600" s="38">
        <f>IF(OR(K600="",L600=""),"",K600*L600*(1-M600))</f>
        <v/>
      </c>
      <c r="O600" s="10" t="n"/>
      <c r="P600" s="38">
        <f>IF(OR(N600="",O600=""),"",N600*O600)</f>
        <v/>
      </c>
      <c r="Q600" s="38">
        <f>IF(OR(N600="",P600=""),"",N600+P600)</f>
        <v/>
      </c>
      <c r="R600" s="2" t="n"/>
      <c r="S600" s="10" t="n"/>
      <c r="T600" s="38">
        <f>IF(OR(Q600="",S600=""),"",Q600*S600)</f>
        <v/>
      </c>
      <c r="U600" s="12">
        <f>IF(D600="","",D600-TODAY())</f>
        <v/>
      </c>
      <c r="V600" s="6">
        <f>IF(R600="","",IF(R600="Aceptado","Ganado",IF(R600="Rechazado","Perdido",IF(D600&lt;TODAY(),"Vencido","Pendiente"))))</f>
        <v/>
      </c>
      <c r="W600" s="7" t="n"/>
    </row>
    <row r="601">
      <c r="A601" s="2" t="n"/>
      <c r="B601" s="2" t="n"/>
      <c r="C601" s="35" t="n"/>
      <c r="D601" s="39">
        <f>IF(C601="","",C601+30)</f>
        <v/>
      </c>
      <c r="E601" s="2" t="n"/>
      <c r="F601" s="14">
        <f>IF(E601="","",IFERROR(VLOOKUP(E601,'Clientes'!$A$2:$E$1000,2,FALSE),"Cliente no encontrado"))</f>
        <v/>
      </c>
      <c r="G601" s="15">
        <f>IF(E601="","",IFERROR(VLOOKUP(E601,'Clientes'!$A$2:$E$1000,3,FALSE),""))</f>
        <v/>
      </c>
      <c r="H601" s="14">
        <f>IF(E601="","",IFERROR(VLOOKUP(E601,'Clientes'!$A$2:$E$1000,4,FALSE),""))</f>
        <v/>
      </c>
      <c r="I601" s="2" t="n"/>
      <c r="J601" s="7" t="n"/>
      <c r="K601" s="8" t="n"/>
      <c r="L601" s="37" t="n"/>
      <c r="M601" s="10" t="n"/>
      <c r="N601" s="40">
        <f>IF(OR(K601="",L601=""),"",K601*L601*(1-M601))</f>
        <v/>
      </c>
      <c r="O601" s="10" t="n"/>
      <c r="P601" s="40">
        <f>IF(OR(N601="",O601=""),"",N601*O601)</f>
        <v/>
      </c>
      <c r="Q601" s="40">
        <f>IF(OR(N601="",P601=""),"",N601+P601)</f>
        <v/>
      </c>
      <c r="R601" s="2" t="n"/>
      <c r="S601" s="10" t="n"/>
      <c r="T601" s="40">
        <f>IF(OR(Q601="",S601=""),"",Q601*S601)</f>
        <v/>
      </c>
      <c r="U601" s="17">
        <f>IF(D601="","",D601-TODAY())</f>
        <v/>
      </c>
      <c r="V601" s="15">
        <f>IF(R601="","",IF(R601="Aceptado","Ganado",IF(R601="Rechazado","Perdido",IF(D601&lt;TODAY(),"Vencido","Pendiente"))))</f>
        <v/>
      </c>
      <c r="W601" s="7" t="n"/>
    </row>
    <row r="602">
      <c r="A602" s="2" t="n"/>
      <c r="B602" s="2" t="n"/>
      <c r="C602" s="35" t="n"/>
      <c r="D602" s="36">
        <f>IF(C602="","",C602+30)</f>
        <v/>
      </c>
      <c r="E602" s="2" t="n"/>
      <c r="F602" s="5">
        <f>IF(E602="","",IFERROR(VLOOKUP(E602,'Clientes'!$A$2:$E$1000,2,FALSE),"Cliente no encontrado"))</f>
        <v/>
      </c>
      <c r="G602" s="6">
        <f>IF(E602="","",IFERROR(VLOOKUP(E602,'Clientes'!$A$2:$E$1000,3,FALSE),""))</f>
        <v/>
      </c>
      <c r="H602" s="5">
        <f>IF(E602="","",IFERROR(VLOOKUP(E602,'Clientes'!$A$2:$E$1000,4,FALSE),""))</f>
        <v/>
      </c>
      <c r="I602" s="2" t="n"/>
      <c r="J602" s="7" t="n"/>
      <c r="K602" s="8" t="n"/>
      <c r="L602" s="37" t="n"/>
      <c r="M602" s="10" t="n"/>
      <c r="N602" s="38">
        <f>IF(OR(K602="",L602=""),"",K602*L602*(1-M602))</f>
        <v/>
      </c>
      <c r="O602" s="10" t="n"/>
      <c r="P602" s="38">
        <f>IF(OR(N602="",O602=""),"",N602*O602)</f>
        <v/>
      </c>
      <c r="Q602" s="38">
        <f>IF(OR(N602="",P602=""),"",N602+P602)</f>
        <v/>
      </c>
      <c r="R602" s="2" t="n"/>
      <c r="S602" s="10" t="n"/>
      <c r="T602" s="38">
        <f>IF(OR(Q602="",S602=""),"",Q602*S602)</f>
        <v/>
      </c>
      <c r="U602" s="12">
        <f>IF(D602="","",D602-TODAY())</f>
        <v/>
      </c>
      <c r="V602" s="6">
        <f>IF(R602="","",IF(R602="Aceptado","Ganado",IF(R602="Rechazado","Perdido",IF(D602&lt;TODAY(),"Vencido","Pendiente"))))</f>
        <v/>
      </c>
      <c r="W602" s="7" t="n"/>
    </row>
    <row r="603">
      <c r="A603" s="2" t="n"/>
      <c r="B603" s="2" t="n"/>
      <c r="C603" s="35" t="n"/>
      <c r="D603" s="39">
        <f>IF(C603="","",C603+30)</f>
        <v/>
      </c>
      <c r="E603" s="2" t="n"/>
      <c r="F603" s="14">
        <f>IF(E603="","",IFERROR(VLOOKUP(E603,'Clientes'!$A$2:$E$1000,2,FALSE),"Cliente no encontrado"))</f>
        <v/>
      </c>
      <c r="G603" s="15">
        <f>IF(E603="","",IFERROR(VLOOKUP(E603,'Clientes'!$A$2:$E$1000,3,FALSE),""))</f>
        <v/>
      </c>
      <c r="H603" s="14">
        <f>IF(E603="","",IFERROR(VLOOKUP(E603,'Clientes'!$A$2:$E$1000,4,FALSE),""))</f>
        <v/>
      </c>
      <c r="I603" s="2" t="n"/>
      <c r="J603" s="7" t="n"/>
      <c r="K603" s="8" t="n"/>
      <c r="L603" s="37" t="n"/>
      <c r="M603" s="10" t="n"/>
      <c r="N603" s="40">
        <f>IF(OR(K603="",L603=""),"",K603*L603*(1-M603))</f>
        <v/>
      </c>
      <c r="O603" s="10" t="n"/>
      <c r="P603" s="40">
        <f>IF(OR(N603="",O603=""),"",N603*O603)</f>
        <v/>
      </c>
      <c r="Q603" s="40">
        <f>IF(OR(N603="",P603=""),"",N603+P603)</f>
        <v/>
      </c>
      <c r="R603" s="2" t="n"/>
      <c r="S603" s="10" t="n"/>
      <c r="T603" s="40">
        <f>IF(OR(Q603="",S603=""),"",Q603*S603)</f>
        <v/>
      </c>
      <c r="U603" s="17">
        <f>IF(D603="","",D603-TODAY())</f>
        <v/>
      </c>
      <c r="V603" s="15">
        <f>IF(R603="","",IF(R603="Aceptado","Ganado",IF(R603="Rechazado","Perdido",IF(D603&lt;TODAY(),"Vencido","Pendiente"))))</f>
        <v/>
      </c>
      <c r="W603" s="7" t="n"/>
    </row>
    <row r="604">
      <c r="A604" s="2" t="n"/>
      <c r="B604" s="2" t="n"/>
      <c r="C604" s="35" t="n"/>
      <c r="D604" s="36">
        <f>IF(C604="","",C604+30)</f>
        <v/>
      </c>
      <c r="E604" s="2" t="n"/>
      <c r="F604" s="5">
        <f>IF(E604="","",IFERROR(VLOOKUP(E604,'Clientes'!$A$2:$E$1000,2,FALSE),"Cliente no encontrado"))</f>
        <v/>
      </c>
      <c r="G604" s="6">
        <f>IF(E604="","",IFERROR(VLOOKUP(E604,'Clientes'!$A$2:$E$1000,3,FALSE),""))</f>
        <v/>
      </c>
      <c r="H604" s="5">
        <f>IF(E604="","",IFERROR(VLOOKUP(E604,'Clientes'!$A$2:$E$1000,4,FALSE),""))</f>
        <v/>
      </c>
      <c r="I604" s="2" t="n"/>
      <c r="J604" s="7" t="n"/>
      <c r="K604" s="8" t="n"/>
      <c r="L604" s="37" t="n"/>
      <c r="M604" s="10" t="n"/>
      <c r="N604" s="38">
        <f>IF(OR(K604="",L604=""),"",K604*L604*(1-M604))</f>
        <v/>
      </c>
      <c r="O604" s="10" t="n"/>
      <c r="P604" s="38">
        <f>IF(OR(N604="",O604=""),"",N604*O604)</f>
        <v/>
      </c>
      <c r="Q604" s="38">
        <f>IF(OR(N604="",P604=""),"",N604+P604)</f>
        <v/>
      </c>
      <c r="R604" s="2" t="n"/>
      <c r="S604" s="10" t="n"/>
      <c r="T604" s="38">
        <f>IF(OR(Q604="",S604=""),"",Q604*S604)</f>
        <v/>
      </c>
      <c r="U604" s="12">
        <f>IF(D604="","",D604-TODAY())</f>
        <v/>
      </c>
      <c r="V604" s="6">
        <f>IF(R604="","",IF(R604="Aceptado","Ganado",IF(R604="Rechazado","Perdido",IF(D604&lt;TODAY(),"Vencido","Pendiente"))))</f>
        <v/>
      </c>
      <c r="W604" s="7" t="n"/>
    </row>
    <row r="605">
      <c r="A605" s="2" t="n"/>
      <c r="B605" s="2" t="n"/>
      <c r="C605" s="35" t="n"/>
      <c r="D605" s="39">
        <f>IF(C605="","",C605+30)</f>
        <v/>
      </c>
      <c r="E605" s="2" t="n"/>
      <c r="F605" s="14">
        <f>IF(E605="","",IFERROR(VLOOKUP(E605,'Clientes'!$A$2:$E$1000,2,FALSE),"Cliente no encontrado"))</f>
        <v/>
      </c>
      <c r="G605" s="15">
        <f>IF(E605="","",IFERROR(VLOOKUP(E605,'Clientes'!$A$2:$E$1000,3,FALSE),""))</f>
        <v/>
      </c>
      <c r="H605" s="14">
        <f>IF(E605="","",IFERROR(VLOOKUP(E605,'Clientes'!$A$2:$E$1000,4,FALSE),""))</f>
        <v/>
      </c>
      <c r="I605" s="2" t="n"/>
      <c r="J605" s="7" t="n"/>
      <c r="K605" s="8" t="n"/>
      <c r="L605" s="37" t="n"/>
      <c r="M605" s="10" t="n"/>
      <c r="N605" s="40">
        <f>IF(OR(K605="",L605=""),"",K605*L605*(1-M605))</f>
        <v/>
      </c>
      <c r="O605" s="10" t="n"/>
      <c r="P605" s="40">
        <f>IF(OR(N605="",O605=""),"",N605*O605)</f>
        <v/>
      </c>
      <c r="Q605" s="40">
        <f>IF(OR(N605="",P605=""),"",N605+P605)</f>
        <v/>
      </c>
      <c r="R605" s="2" t="n"/>
      <c r="S605" s="10" t="n"/>
      <c r="T605" s="40">
        <f>IF(OR(Q605="",S605=""),"",Q605*S605)</f>
        <v/>
      </c>
      <c r="U605" s="17">
        <f>IF(D605="","",D605-TODAY())</f>
        <v/>
      </c>
      <c r="V605" s="15">
        <f>IF(R605="","",IF(R605="Aceptado","Ganado",IF(R605="Rechazado","Perdido",IF(D605&lt;TODAY(),"Vencido","Pendiente"))))</f>
        <v/>
      </c>
      <c r="W605" s="7" t="n"/>
    </row>
    <row r="606">
      <c r="A606" s="2" t="n"/>
      <c r="B606" s="2" t="n"/>
      <c r="C606" s="35" t="n"/>
      <c r="D606" s="36">
        <f>IF(C606="","",C606+30)</f>
        <v/>
      </c>
      <c r="E606" s="2" t="n"/>
      <c r="F606" s="5">
        <f>IF(E606="","",IFERROR(VLOOKUP(E606,'Clientes'!$A$2:$E$1000,2,FALSE),"Cliente no encontrado"))</f>
        <v/>
      </c>
      <c r="G606" s="6">
        <f>IF(E606="","",IFERROR(VLOOKUP(E606,'Clientes'!$A$2:$E$1000,3,FALSE),""))</f>
        <v/>
      </c>
      <c r="H606" s="5">
        <f>IF(E606="","",IFERROR(VLOOKUP(E606,'Clientes'!$A$2:$E$1000,4,FALSE),""))</f>
        <v/>
      </c>
      <c r="I606" s="2" t="n"/>
      <c r="J606" s="7" t="n"/>
      <c r="K606" s="8" t="n"/>
      <c r="L606" s="37" t="n"/>
      <c r="M606" s="10" t="n"/>
      <c r="N606" s="38">
        <f>IF(OR(K606="",L606=""),"",K606*L606*(1-M606))</f>
        <v/>
      </c>
      <c r="O606" s="10" t="n"/>
      <c r="P606" s="38">
        <f>IF(OR(N606="",O606=""),"",N606*O606)</f>
        <v/>
      </c>
      <c r="Q606" s="38">
        <f>IF(OR(N606="",P606=""),"",N606+P606)</f>
        <v/>
      </c>
      <c r="R606" s="2" t="n"/>
      <c r="S606" s="10" t="n"/>
      <c r="T606" s="38">
        <f>IF(OR(Q606="",S606=""),"",Q606*S606)</f>
        <v/>
      </c>
      <c r="U606" s="12">
        <f>IF(D606="","",D606-TODAY())</f>
        <v/>
      </c>
      <c r="V606" s="6">
        <f>IF(R606="","",IF(R606="Aceptado","Ganado",IF(R606="Rechazado","Perdido",IF(D606&lt;TODAY(),"Vencido","Pendiente"))))</f>
        <v/>
      </c>
      <c r="W606" s="7" t="n"/>
    </row>
    <row r="607">
      <c r="A607" s="2" t="n"/>
      <c r="B607" s="2" t="n"/>
      <c r="C607" s="35" t="n"/>
      <c r="D607" s="39">
        <f>IF(C607="","",C607+30)</f>
        <v/>
      </c>
      <c r="E607" s="2" t="n"/>
      <c r="F607" s="14">
        <f>IF(E607="","",IFERROR(VLOOKUP(E607,'Clientes'!$A$2:$E$1000,2,FALSE),"Cliente no encontrado"))</f>
        <v/>
      </c>
      <c r="G607" s="15">
        <f>IF(E607="","",IFERROR(VLOOKUP(E607,'Clientes'!$A$2:$E$1000,3,FALSE),""))</f>
        <v/>
      </c>
      <c r="H607" s="14">
        <f>IF(E607="","",IFERROR(VLOOKUP(E607,'Clientes'!$A$2:$E$1000,4,FALSE),""))</f>
        <v/>
      </c>
      <c r="I607" s="2" t="n"/>
      <c r="J607" s="7" t="n"/>
      <c r="K607" s="8" t="n"/>
      <c r="L607" s="37" t="n"/>
      <c r="M607" s="10" t="n"/>
      <c r="N607" s="40">
        <f>IF(OR(K607="",L607=""),"",K607*L607*(1-M607))</f>
        <v/>
      </c>
      <c r="O607" s="10" t="n"/>
      <c r="P607" s="40">
        <f>IF(OR(N607="",O607=""),"",N607*O607)</f>
        <v/>
      </c>
      <c r="Q607" s="40">
        <f>IF(OR(N607="",P607=""),"",N607+P607)</f>
        <v/>
      </c>
      <c r="R607" s="2" t="n"/>
      <c r="S607" s="10" t="n"/>
      <c r="T607" s="40">
        <f>IF(OR(Q607="",S607=""),"",Q607*S607)</f>
        <v/>
      </c>
      <c r="U607" s="17">
        <f>IF(D607="","",D607-TODAY())</f>
        <v/>
      </c>
      <c r="V607" s="15">
        <f>IF(R607="","",IF(R607="Aceptado","Ganado",IF(R607="Rechazado","Perdido",IF(D607&lt;TODAY(),"Vencido","Pendiente"))))</f>
        <v/>
      </c>
      <c r="W607" s="7" t="n"/>
    </row>
    <row r="608">
      <c r="A608" s="2" t="n"/>
      <c r="B608" s="2" t="n"/>
      <c r="C608" s="35" t="n"/>
      <c r="D608" s="36">
        <f>IF(C608="","",C608+30)</f>
        <v/>
      </c>
      <c r="E608" s="2" t="n"/>
      <c r="F608" s="5">
        <f>IF(E608="","",IFERROR(VLOOKUP(E608,'Clientes'!$A$2:$E$1000,2,FALSE),"Cliente no encontrado"))</f>
        <v/>
      </c>
      <c r="G608" s="6">
        <f>IF(E608="","",IFERROR(VLOOKUP(E608,'Clientes'!$A$2:$E$1000,3,FALSE),""))</f>
        <v/>
      </c>
      <c r="H608" s="5">
        <f>IF(E608="","",IFERROR(VLOOKUP(E608,'Clientes'!$A$2:$E$1000,4,FALSE),""))</f>
        <v/>
      </c>
      <c r="I608" s="2" t="n"/>
      <c r="J608" s="7" t="n"/>
      <c r="K608" s="8" t="n"/>
      <c r="L608" s="37" t="n"/>
      <c r="M608" s="10" t="n"/>
      <c r="N608" s="38">
        <f>IF(OR(K608="",L608=""),"",K608*L608*(1-M608))</f>
        <v/>
      </c>
      <c r="O608" s="10" t="n"/>
      <c r="P608" s="38">
        <f>IF(OR(N608="",O608=""),"",N608*O608)</f>
        <v/>
      </c>
      <c r="Q608" s="38">
        <f>IF(OR(N608="",P608=""),"",N608+P608)</f>
        <v/>
      </c>
      <c r="R608" s="2" t="n"/>
      <c r="S608" s="10" t="n"/>
      <c r="T608" s="38">
        <f>IF(OR(Q608="",S608=""),"",Q608*S608)</f>
        <v/>
      </c>
      <c r="U608" s="12">
        <f>IF(D608="","",D608-TODAY())</f>
        <v/>
      </c>
      <c r="V608" s="6">
        <f>IF(R608="","",IF(R608="Aceptado","Ganado",IF(R608="Rechazado","Perdido",IF(D608&lt;TODAY(),"Vencido","Pendiente"))))</f>
        <v/>
      </c>
      <c r="W608" s="7" t="n"/>
    </row>
    <row r="609">
      <c r="A609" s="2" t="n"/>
      <c r="B609" s="2" t="n"/>
      <c r="C609" s="35" t="n"/>
      <c r="D609" s="39">
        <f>IF(C609="","",C609+30)</f>
        <v/>
      </c>
      <c r="E609" s="2" t="n"/>
      <c r="F609" s="14">
        <f>IF(E609="","",IFERROR(VLOOKUP(E609,'Clientes'!$A$2:$E$1000,2,FALSE),"Cliente no encontrado"))</f>
        <v/>
      </c>
      <c r="G609" s="15">
        <f>IF(E609="","",IFERROR(VLOOKUP(E609,'Clientes'!$A$2:$E$1000,3,FALSE),""))</f>
        <v/>
      </c>
      <c r="H609" s="14">
        <f>IF(E609="","",IFERROR(VLOOKUP(E609,'Clientes'!$A$2:$E$1000,4,FALSE),""))</f>
        <v/>
      </c>
      <c r="I609" s="2" t="n"/>
      <c r="J609" s="7" t="n"/>
      <c r="K609" s="8" t="n"/>
      <c r="L609" s="37" t="n"/>
      <c r="M609" s="10" t="n"/>
      <c r="N609" s="40">
        <f>IF(OR(K609="",L609=""),"",K609*L609*(1-M609))</f>
        <v/>
      </c>
      <c r="O609" s="10" t="n"/>
      <c r="P609" s="40">
        <f>IF(OR(N609="",O609=""),"",N609*O609)</f>
        <v/>
      </c>
      <c r="Q609" s="40">
        <f>IF(OR(N609="",P609=""),"",N609+P609)</f>
        <v/>
      </c>
      <c r="R609" s="2" t="n"/>
      <c r="S609" s="10" t="n"/>
      <c r="T609" s="40">
        <f>IF(OR(Q609="",S609=""),"",Q609*S609)</f>
        <v/>
      </c>
      <c r="U609" s="17">
        <f>IF(D609="","",D609-TODAY())</f>
        <v/>
      </c>
      <c r="V609" s="15">
        <f>IF(R609="","",IF(R609="Aceptado","Ganado",IF(R609="Rechazado","Perdido",IF(D609&lt;TODAY(),"Vencido","Pendiente"))))</f>
        <v/>
      </c>
      <c r="W609" s="7" t="n"/>
    </row>
    <row r="610">
      <c r="A610" s="2" t="n"/>
      <c r="B610" s="2" t="n"/>
      <c r="C610" s="35" t="n"/>
      <c r="D610" s="36">
        <f>IF(C610="","",C610+30)</f>
        <v/>
      </c>
      <c r="E610" s="2" t="n"/>
      <c r="F610" s="5">
        <f>IF(E610="","",IFERROR(VLOOKUP(E610,'Clientes'!$A$2:$E$1000,2,FALSE),"Cliente no encontrado"))</f>
        <v/>
      </c>
      <c r="G610" s="6">
        <f>IF(E610="","",IFERROR(VLOOKUP(E610,'Clientes'!$A$2:$E$1000,3,FALSE),""))</f>
        <v/>
      </c>
      <c r="H610" s="5">
        <f>IF(E610="","",IFERROR(VLOOKUP(E610,'Clientes'!$A$2:$E$1000,4,FALSE),""))</f>
        <v/>
      </c>
      <c r="I610" s="2" t="n"/>
      <c r="J610" s="7" t="n"/>
      <c r="K610" s="8" t="n"/>
      <c r="L610" s="37" t="n"/>
      <c r="M610" s="10" t="n"/>
      <c r="N610" s="38">
        <f>IF(OR(K610="",L610=""),"",K610*L610*(1-M610))</f>
        <v/>
      </c>
      <c r="O610" s="10" t="n"/>
      <c r="P610" s="38">
        <f>IF(OR(N610="",O610=""),"",N610*O610)</f>
        <v/>
      </c>
      <c r="Q610" s="38">
        <f>IF(OR(N610="",P610=""),"",N610+P610)</f>
        <v/>
      </c>
      <c r="R610" s="2" t="n"/>
      <c r="S610" s="10" t="n"/>
      <c r="T610" s="38">
        <f>IF(OR(Q610="",S610=""),"",Q610*S610)</f>
        <v/>
      </c>
      <c r="U610" s="12">
        <f>IF(D610="","",D610-TODAY())</f>
        <v/>
      </c>
      <c r="V610" s="6">
        <f>IF(R610="","",IF(R610="Aceptado","Ganado",IF(R610="Rechazado","Perdido",IF(D610&lt;TODAY(),"Vencido","Pendiente"))))</f>
        <v/>
      </c>
      <c r="W610" s="7" t="n"/>
    </row>
    <row r="611">
      <c r="A611" s="2" t="n"/>
      <c r="B611" s="2" t="n"/>
      <c r="C611" s="35" t="n"/>
      <c r="D611" s="39">
        <f>IF(C611="","",C611+30)</f>
        <v/>
      </c>
      <c r="E611" s="2" t="n"/>
      <c r="F611" s="14">
        <f>IF(E611="","",IFERROR(VLOOKUP(E611,'Clientes'!$A$2:$E$1000,2,FALSE),"Cliente no encontrado"))</f>
        <v/>
      </c>
      <c r="G611" s="15">
        <f>IF(E611="","",IFERROR(VLOOKUP(E611,'Clientes'!$A$2:$E$1000,3,FALSE),""))</f>
        <v/>
      </c>
      <c r="H611" s="14">
        <f>IF(E611="","",IFERROR(VLOOKUP(E611,'Clientes'!$A$2:$E$1000,4,FALSE),""))</f>
        <v/>
      </c>
      <c r="I611" s="2" t="n"/>
      <c r="J611" s="7" t="n"/>
      <c r="K611" s="8" t="n"/>
      <c r="L611" s="37" t="n"/>
      <c r="M611" s="10" t="n"/>
      <c r="N611" s="40">
        <f>IF(OR(K611="",L611=""),"",K611*L611*(1-M611))</f>
        <v/>
      </c>
      <c r="O611" s="10" t="n"/>
      <c r="P611" s="40">
        <f>IF(OR(N611="",O611=""),"",N611*O611)</f>
        <v/>
      </c>
      <c r="Q611" s="40">
        <f>IF(OR(N611="",P611=""),"",N611+P611)</f>
        <v/>
      </c>
      <c r="R611" s="2" t="n"/>
      <c r="S611" s="10" t="n"/>
      <c r="T611" s="40">
        <f>IF(OR(Q611="",S611=""),"",Q611*S611)</f>
        <v/>
      </c>
      <c r="U611" s="17">
        <f>IF(D611="","",D611-TODAY())</f>
        <v/>
      </c>
      <c r="V611" s="15">
        <f>IF(R611="","",IF(R611="Aceptado","Ganado",IF(R611="Rechazado","Perdido",IF(D611&lt;TODAY(),"Vencido","Pendiente"))))</f>
        <v/>
      </c>
      <c r="W611" s="7" t="n"/>
    </row>
    <row r="612">
      <c r="A612" s="2" t="n"/>
      <c r="B612" s="2" t="n"/>
      <c r="C612" s="35" t="n"/>
      <c r="D612" s="36">
        <f>IF(C612="","",C612+30)</f>
        <v/>
      </c>
      <c r="E612" s="2" t="n"/>
      <c r="F612" s="5">
        <f>IF(E612="","",IFERROR(VLOOKUP(E612,'Clientes'!$A$2:$E$1000,2,FALSE),"Cliente no encontrado"))</f>
        <v/>
      </c>
      <c r="G612" s="6">
        <f>IF(E612="","",IFERROR(VLOOKUP(E612,'Clientes'!$A$2:$E$1000,3,FALSE),""))</f>
        <v/>
      </c>
      <c r="H612" s="5">
        <f>IF(E612="","",IFERROR(VLOOKUP(E612,'Clientes'!$A$2:$E$1000,4,FALSE),""))</f>
        <v/>
      </c>
      <c r="I612" s="2" t="n"/>
      <c r="J612" s="7" t="n"/>
      <c r="K612" s="8" t="n"/>
      <c r="L612" s="37" t="n"/>
      <c r="M612" s="10" t="n"/>
      <c r="N612" s="38">
        <f>IF(OR(K612="",L612=""),"",K612*L612*(1-M612))</f>
        <v/>
      </c>
      <c r="O612" s="10" t="n"/>
      <c r="P612" s="38">
        <f>IF(OR(N612="",O612=""),"",N612*O612)</f>
        <v/>
      </c>
      <c r="Q612" s="38">
        <f>IF(OR(N612="",P612=""),"",N612+P612)</f>
        <v/>
      </c>
      <c r="R612" s="2" t="n"/>
      <c r="S612" s="10" t="n"/>
      <c r="T612" s="38">
        <f>IF(OR(Q612="",S612=""),"",Q612*S612)</f>
        <v/>
      </c>
      <c r="U612" s="12">
        <f>IF(D612="","",D612-TODAY())</f>
        <v/>
      </c>
      <c r="V612" s="6">
        <f>IF(R612="","",IF(R612="Aceptado","Ganado",IF(R612="Rechazado","Perdido",IF(D612&lt;TODAY(),"Vencido","Pendiente"))))</f>
        <v/>
      </c>
      <c r="W612" s="7" t="n"/>
    </row>
    <row r="613">
      <c r="A613" s="2" t="n"/>
      <c r="B613" s="2" t="n"/>
      <c r="C613" s="35" t="n"/>
      <c r="D613" s="39">
        <f>IF(C613="","",C613+30)</f>
        <v/>
      </c>
      <c r="E613" s="2" t="n"/>
      <c r="F613" s="14">
        <f>IF(E613="","",IFERROR(VLOOKUP(E613,'Clientes'!$A$2:$E$1000,2,FALSE),"Cliente no encontrado"))</f>
        <v/>
      </c>
      <c r="G613" s="15">
        <f>IF(E613="","",IFERROR(VLOOKUP(E613,'Clientes'!$A$2:$E$1000,3,FALSE),""))</f>
        <v/>
      </c>
      <c r="H613" s="14">
        <f>IF(E613="","",IFERROR(VLOOKUP(E613,'Clientes'!$A$2:$E$1000,4,FALSE),""))</f>
        <v/>
      </c>
      <c r="I613" s="2" t="n"/>
      <c r="J613" s="7" t="n"/>
      <c r="K613" s="8" t="n"/>
      <c r="L613" s="37" t="n"/>
      <c r="M613" s="10" t="n"/>
      <c r="N613" s="40">
        <f>IF(OR(K613="",L613=""),"",K613*L613*(1-M613))</f>
        <v/>
      </c>
      <c r="O613" s="10" t="n"/>
      <c r="P613" s="40">
        <f>IF(OR(N613="",O613=""),"",N613*O613)</f>
        <v/>
      </c>
      <c r="Q613" s="40">
        <f>IF(OR(N613="",P613=""),"",N613+P613)</f>
        <v/>
      </c>
      <c r="R613" s="2" t="n"/>
      <c r="S613" s="10" t="n"/>
      <c r="T613" s="40">
        <f>IF(OR(Q613="",S613=""),"",Q613*S613)</f>
        <v/>
      </c>
      <c r="U613" s="17">
        <f>IF(D613="","",D613-TODAY())</f>
        <v/>
      </c>
      <c r="V613" s="15">
        <f>IF(R613="","",IF(R613="Aceptado","Ganado",IF(R613="Rechazado","Perdido",IF(D613&lt;TODAY(),"Vencido","Pendiente"))))</f>
        <v/>
      </c>
      <c r="W613" s="7" t="n"/>
    </row>
    <row r="614">
      <c r="A614" s="2" t="n"/>
      <c r="B614" s="2" t="n"/>
      <c r="C614" s="35" t="n"/>
      <c r="D614" s="36">
        <f>IF(C614="","",C614+30)</f>
        <v/>
      </c>
      <c r="E614" s="2" t="n"/>
      <c r="F614" s="5">
        <f>IF(E614="","",IFERROR(VLOOKUP(E614,'Clientes'!$A$2:$E$1000,2,FALSE),"Cliente no encontrado"))</f>
        <v/>
      </c>
      <c r="G614" s="6">
        <f>IF(E614="","",IFERROR(VLOOKUP(E614,'Clientes'!$A$2:$E$1000,3,FALSE),""))</f>
        <v/>
      </c>
      <c r="H614" s="5">
        <f>IF(E614="","",IFERROR(VLOOKUP(E614,'Clientes'!$A$2:$E$1000,4,FALSE),""))</f>
        <v/>
      </c>
      <c r="I614" s="2" t="n"/>
      <c r="J614" s="7" t="n"/>
      <c r="K614" s="8" t="n"/>
      <c r="L614" s="37" t="n"/>
      <c r="M614" s="10" t="n"/>
      <c r="N614" s="38">
        <f>IF(OR(K614="",L614=""),"",K614*L614*(1-M614))</f>
        <v/>
      </c>
      <c r="O614" s="10" t="n"/>
      <c r="P614" s="38">
        <f>IF(OR(N614="",O614=""),"",N614*O614)</f>
        <v/>
      </c>
      <c r="Q614" s="38">
        <f>IF(OR(N614="",P614=""),"",N614+P614)</f>
        <v/>
      </c>
      <c r="R614" s="2" t="n"/>
      <c r="S614" s="10" t="n"/>
      <c r="T614" s="38">
        <f>IF(OR(Q614="",S614=""),"",Q614*S614)</f>
        <v/>
      </c>
      <c r="U614" s="12">
        <f>IF(D614="","",D614-TODAY())</f>
        <v/>
      </c>
      <c r="V614" s="6">
        <f>IF(R614="","",IF(R614="Aceptado","Ganado",IF(R614="Rechazado","Perdido",IF(D614&lt;TODAY(),"Vencido","Pendiente"))))</f>
        <v/>
      </c>
      <c r="W614" s="7" t="n"/>
    </row>
    <row r="615">
      <c r="A615" s="2" t="n"/>
      <c r="B615" s="2" t="n"/>
      <c r="C615" s="35" t="n"/>
      <c r="D615" s="39">
        <f>IF(C615="","",C615+30)</f>
        <v/>
      </c>
      <c r="E615" s="2" t="n"/>
      <c r="F615" s="14">
        <f>IF(E615="","",IFERROR(VLOOKUP(E615,'Clientes'!$A$2:$E$1000,2,FALSE),"Cliente no encontrado"))</f>
        <v/>
      </c>
      <c r="G615" s="15">
        <f>IF(E615="","",IFERROR(VLOOKUP(E615,'Clientes'!$A$2:$E$1000,3,FALSE),""))</f>
        <v/>
      </c>
      <c r="H615" s="14">
        <f>IF(E615="","",IFERROR(VLOOKUP(E615,'Clientes'!$A$2:$E$1000,4,FALSE),""))</f>
        <v/>
      </c>
      <c r="I615" s="2" t="n"/>
      <c r="J615" s="7" t="n"/>
      <c r="K615" s="8" t="n"/>
      <c r="L615" s="37" t="n"/>
      <c r="M615" s="10" t="n"/>
      <c r="N615" s="40">
        <f>IF(OR(K615="",L615=""),"",K615*L615*(1-M615))</f>
        <v/>
      </c>
      <c r="O615" s="10" t="n"/>
      <c r="P615" s="40">
        <f>IF(OR(N615="",O615=""),"",N615*O615)</f>
        <v/>
      </c>
      <c r="Q615" s="40">
        <f>IF(OR(N615="",P615=""),"",N615+P615)</f>
        <v/>
      </c>
      <c r="R615" s="2" t="n"/>
      <c r="S615" s="10" t="n"/>
      <c r="T615" s="40">
        <f>IF(OR(Q615="",S615=""),"",Q615*S615)</f>
        <v/>
      </c>
      <c r="U615" s="17">
        <f>IF(D615="","",D615-TODAY())</f>
        <v/>
      </c>
      <c r="V615" s="15">
        <f>IF(R615="","",IF(R615="Aceptado","Ganado",IF(R615="Rechazado","Perdido",IF(D615&lt;TODAY(),"Vencido","Pendiente"))))</f>
        <v/>
      </c>
      <c r="W615" s="7" t="n"/>
    </row>
    <row r="616">
      <c r="A616" s="2" t="n"/>
      <c r="B616" s="2" t="n"/>
      <c r="C616" s="35" t="n"/>
      <c r="D616" s="36">
        <f>IF(C616="","",C616+30)</f>
        <v/>
      </c>
      <c r="E616" s="2" t="n"/>
      <c r="F616" s="5">
        <f>IF(E616="","",IFERROR(VLOOKUP(E616,'Clientes'!$A$2:$E$1000,2,FALSE),"Cliente no encontrado"))</f>
        <v/>
      </c>
      <c r="G616" s="6">
        <f>IF(E616="","",IFERROR(VLOOKUP(E616,'Clientes'!$A$2:$E$1000,3,FALSE),""))</f>
        <v/>
      </c>
      <c r="H616" s="5">
        <f>IF(E616="","",IFERROR(VLOOKUP(E616,'Clientes'!$A$2:$E$1000,4,FALSE),""))</f>
        <v/>
      </c>
      <c r="I616" s="2" t="n"/>
      <c r="J616" s="7" t="n"/>
      <c r="K616" s="8" t="n"/>
      <c r="L616" s="37" t="n"/>
      <c r="M616" s="10" t="n"/>
      <c r="N616" s="38">
        <f>IF(OR(K616="",L616=""),"",K616*L616*(1-M616))</f>
        <v/>
      </c>
      <c r="O616" s="10" t="n"/>
      <c r="P616" s="38">
        <f>IF(OR(N616="",O616=""),"",N616*O616)</f>
        <v/>
      </c>
      <c r="Q616" s="38">
        <f>IF(OR(N616="",P616=""),"",N616+P616)</f>
        <v/>
      </c>
      <c r="R616" s="2" t="n"/>
      <c r="S616" s="10" t="n"/>
      <c r="T616" s="38">
        <f>IF(OR(Q616="",S616=""),"",Q616*S616)</f>
        <v/>
      </c>
      <c r="U616" s="12">
        <f>IF(D616="","",D616-TODAY())</f>
        <v/>
      </c>
      <c r="V616" s="6">
        <f>IF(R616="","",IF(R616="Aceptado","Ganado",IF(R616="Rechazado","Perdido",IF(D616&lt;TODAY(),"Vencido","Pendiente"))))</f>
        <v/>
      </c>
      <c r="W616" s="7" t="n"/>
    </row>
    <row r="617">
      <c r="A617" s="2" t="n"/>
      <c r="B617" s="2" t="n"/>
      <c r="C617" s="35" t="n"/>
      <c r="D617" s="39">
        <f>IF(C617="","",C617+30)</f>
        <v/>
      </c>
      <c r="E617" s="2" t="n"/>
      <c r="F617" s="14">
        <f>IF(E617="","",IFERROR(VLOOKUP(E617,'Clientes'!$A$2:$E$1000,2,FALSE),"Cliente no encontrado"))</f>
        <v/>
      </c>
      <c r="G617" s="15">
        <f>IF(E617="","",IFERROR(VLOOKUP(E617,'Clientes'!$A$2:$E$1000,3,FALSE),""))</f>
        <v/>
      </c>
      <c r="H617" s="14">
        <f>IF(E617="","",IFERROR(VLOOKUP(E617,'Clientes'!$A$2:$E$1000,4,FALSE),""))</f>
        <v/>
      </c>
      <c r="I617" s="2" t="n"/>
      <c r="J617" s="7" t="n"/>
      <c r="K617" s="8" t="n"/>
      <c r="L617" s="37" t="n"/>
      <c r="M617" s="10" t="n"/>
      <c r="N617" s="40">
        <f>IF(OR(K617="",L617=""),"",K617*L617*(1-M617))</f>
        <v/>
      </c>
      <c r="O617" s="10" t="n"/>
      <c r="P617" s="40">
        <f>IF(OR(N617="",O617=""),"",N617*O617)</f>
        <v/>
      </c>
      <c r="Q617" s="40">
        <f>IF(OR(N617="",P617=""),"",N617+P617)</f>
        <v/>
      </c>
      <c r="R617" s="2" t="n"/>
      <c r="S617" s="10" t="n"/>
      <c r="T617" s="40">
        <f>IF(OR(Q617="",S617=""),"",Q617*S617)</f>
        <v/>
      </c>
      <c r="U617" s="17">
        <f>IF(D617="","",D617-TODAY())</f>
        <v/>
      </c>
      <c r="V617" s="15">
        <f>IF(R617="","",IF(R617="Aceptado","Ganado",IF(R617="Rechazado","Perdido",IF(D617&lt;TODAY(),"Vencido","Pendiente"))))</f>
        <v/>
      </c>
      <c r="W617" s="7" t="n"/>
    </row>
    <row r="618">
      <c r="A618" s="2" t="n"/>
      <c r="B618" s="2" t="n"/>
      <c r="C618" s="35" t="n"/>
      <c r="D618" s="36">
        <f>IF(C618="","",C618+30)</f>
        <v/>
      </c>
      <c r="E618" s="2" t="n"/>
      <c r="F618" s="5">
        <f>IF(E618="","",IFERROR(VLOOKUP(E618,'Clientes'!$A$2:$E$1000,2,FALSE),"Cliente no encontrado"))</f>
        <v/>
      </c>
      <c r="G618" s="6">
        <f>IF(E618="","",IFERROR(VLOOKUP(E618,'Clientes'!$A$2:$E$1000,3,FALSE),""))</f>
        <v/>
      </c>
      <c r="H618" s="5">
        <f>IF(E618="","",IFERROR(VLOOKUP(E618,'Clientes'!$A$2:$E$1000,4,FALSE),""))</f>
        <v/>
      </c>
      <c r="I618" s="2" t="n"/>
      <c r="J618" s="7" t="n"/>
      <c r="K618" s="8" t="n"/>
      <c r="L618" s="37" t="n"/>
      <c r="M618" s="10" t="n"/>
      <c r="N618" s="38">
        <f>IF(OR(K618="",L618=""),"",K618*L618*(1-M618))</f>
        <v/>
      </c>
      <c r="O618" s="10" t="n"/>
      <c r="P618" s="38">
        <f>IF(OR(N618="",O618=""),"",N618*O618)</f>
        <v/>
      </c>
      <c r="Q618" s="38">
        <f>IF(OR(N618="",P618=""),"",N618+P618)</f>
        <v/>
      </c>
      <c r="R618" s="2" t="n"/>
      <c r="S618" s="10" t="n"/>
      <c r="T618" s="38">
        <f>IF(OR(Q618="",S618=""),"",Q618*S618)</f>
        <v/>
      </c>
      <c r="U618" s="12">
        <f>IF(D618="","",D618-TODAY())</f>
        <v/>
      </c>
      <c r="V618" s="6">
        <f>IF(R618="","",IF(R618="Aceptado","Ganado",IF(R618="Rechazado","Perdido",IF(D618&lt;TODAY(),"Vencido","Pendiente"))))</f>
        <v/>
      </c>
      <c r="W618" s="7" t="n"/>
    </row>
    <row r="619">
      <c r="A619" s="2" t="n"/>
      <c r="B619" s="2" t="n"/>
      <c r="C619" s="35" t="n"/>
      <c r="D619" s="39">
        <f>IF(C619="","",C619+30)</f>
        <v/>
      </c>
      <c r="E619" s="2" t="n"/>
      <c r="F619" s="14">
        <f>IF(E619="","",IFERROR(VLOOKUP(E619,'Clientes'!$A$2:$E$1000,2,FALSE),"Cliente no encontrado"))</f>
        <v/>
      </c>
      <c r="G619" s="15">
        <f>IF(E619="","",IFERROR(VLOOKUP(E619,'Clientes'!$A$2:$E$1000,3,FALSE),""))</f>
        <v/>
      </c>
      <c r="H619" s="14">
        <f>IF(E619="","",IFERROR(VLOOKUP(E619,'Clientes'!$A$2:$E$1000,4,FALSE),""))</f>
        <v/>
      </c>
      <c r="I619" s="2" t="n"/>
      <c r="J619" s="7" t="n"/>
      <c r="K619" s="8" t="n"/>
      <c r="L619" s="37" t="n"/>
      <c r="M619" s="10" t="n"/>
      <c r="N619" s="40">
        <f>IF(OR(K619="",L619=""),"",K619*L619*(1-M619))</f>
        <v/>
      </c>
      <c r="O619" s="10" t="n"/>
      <c r="P619" s="40">
        <f>IF(OR(N619="",O619=""),"",N619*O619)</f>
        <v/>
      </c>
      <c r="Q619" s="40">
        <f>IF(OR(N619="",P619=""),"",N619+P619)</f>
        <v/>
      </c>
      <c r="R619" s="2" t="n"/>
      <c r="S619" s="10" t="n"/>
      <c r="T619" s="40">
        <f>IF(OR(Q619="",S619=""),"",Q619*S619)</f>
        <v/>
      </c>
      <c r="U619" s="17">
        <f>IF(D619="","",D619-TODAY())</f>
        <v/>
      </c>
      <c r="V619" s="15">
        <f>IF(R619="","",IF(R619="Aceptado","Ganado",IF(R619="Rechazado","Perdido",IF(D619&lt;TODAY(),"Vencido","Pendiente"))))</f>
        <v/>
      </c>
      <c r="W619" s="7" t="n"/>
    </row>
    <row r="620">
      <c r="A620" s="2" t="n"/>
      <c r="B620" s="2" t="n"/>
      <c r="C620" s="35" t="n"/>
      <c r="D620" s="36">
        <f>IF(C620="","",C620+30)</f>
        <v/>
      </c>
      <c r="E620" s="2" t="n"/>
      <c r="F620" s="5">
        <f>IF(E620="","",IFERROR(VLOOKUP(E620,'Clientes'!$A$2:$E$1000,2,FALSE),"Cliente no encontrado"))</f>
        <v/>
      </c>
      <c r="G620" s="6">
        <f>IF(E620="","",IFERROR(VLOOKUP(E620,'Clientes'!$A$2:$E$1000,3,FALSE),""))</f>
        <v/>
      </c>
      <c r="H620" s="5">
        <f>IF(E620="","",IFERROR(VLOOKUP(E620,'Clientes'!$A$2:$E$1000,4,FALSE),""))</f>
        <v/>
      </c>
      <c r="I620" s="2" t="n"/>
      <c r="J620" s="7" t="n"/>
      <c r="K620" s="8" t="n"/>
      <c r="L620" s="37" t="n"/>
      <c r="M620" s="10" t="n"/>
      <c r="N620" s="38">
        <f>IF(OR(K620="",L620=""),"",K620*L620*(1-M620))</f>
        <v/>
      </c>
      <c r="O620" s="10" t="n"/>
      <c r="P620" s="38">
        <f>IF(OR(N620="",O620=""),"",N620*O620)</f>
        <v/>
      </c>
      <c r="Q620" s="38">
        <f>IF(OR(N620="",P620=""),"",N620+P620)</f>
        <v/>
      </c>
      <c r="R620" s="2" t="n"/>
      <c r="S620" s="10" t="n"/>
      <c r="T620" s="38">
        <f>IF(OR(Q620="",S620=""),"",Q620*S620)</f>
        <v/>
      </c>
      <c r="U620" s="12">
        <f>IF(D620="","",D620-TODAY())</f>
        <v/>
      </c>
      <c r="V620" s="6">
        <f>IF(R620="","",IF(R620="Aceptado","Ganado",IF(R620="Rechazado","Perdido",IF(D620&lt;TODAY(),"Vencido","Pendiente"))))</f>
        <v/>
      </c>
      <c r="W620" s="7" t="n"/>
    </row>
    <row r="621">
      <c r="A621" s="2" t="n"/>
      <c r="B621" s="2" t="n"/>
      <c r="C621" s="35" t="n"/>
      <c r="D621" s="39">
        <f>IF(C621="","",C621+30)</f>
        <v/>
      </c>
      <c r="E621" s="2" t="n"/>
      <c r="F621" s="14">
        <f>IF(E621="","",IFERROR(VLOOKUP(E621,'Clientes'!$A$2:$E$1000,2,FALSE),"Cliente no encontrado"))</f>
        <v/>
      </c>
      <c r="G621" s="15">
        <f>IF(E621="","",IFERROR(VLOOKUP(E621,'Clientes'!$A$2:$E$1000,3,FALSE),""))</f>
        <v/>
      </c>
      <c r="H621" s="14">
        <f>IF(E621="","",IFERROR(VLOOKUP(E621,'Clientes'!$A$2:$E$1000,4,FALSE),""))</f>
        <v/>
      </c>
      <c r="I621" s="2" t="n"/>
      <c r="J621" s="7" t="n"/>
      <c r="K621" s="8" t="n"/>
      <c r="L621" s="37" t="n"/>
      <c r="M621" s="10" t="n"/>
      <c r="N621" s="40">
        <f>IF(OR(K621="",L621=""),"",K621*L621*(1-M621))</f>
        <v/>
      </c>
      <c r="O621" s="10" t="n"/>
      <c r="P621" s="40">
        <f>IF(OR(N621="",O621=""),"",N621*O621)</f>
        <v/>
      </c>
      <c r="Q621" s="40">
        <f>IF(OR(N621="",P621=""),"",N621+P621)</f>
        <v/>
      </c>
      <c r="R621" s="2" t="n"/>
      <c r="S621" s="10" t="n"/>
      <c r="T621" s="40">
        <f>IF(OR(Q621="",S621=""),"",Q621*S621)</f>
        <v/>
      </c>
      <c r="U621" s="17">
        <f>IF(D621="","",D621-TODAY())</f>
        <v/>
      </c>
      <c r="V621" s="15">
        <f>IF(R621="","",IF(R621="Aceptado","Ganado",IF(R621="Rechazado","Perdido",IF(D621&lt;TODAY(),"Vencido","Pendiente"))))</f>
        <v/>
      </c>
      <c r="W621" s="7" t="n"/>
    </row>
    <row r="622">
      <c r="A622" s="2" t="n"/>
      <c r="B622" s="2" t="n"/>
      <c r="C622" s="35" t="n"/>
      <c r="D622" s="36">
        <f>IF(C622="","",C622+30)</f>
        <v/>
      </c>
      <c r="E622" s="2" t="n"/>
      <c r="F622" s="5">
        <f>IF(E622="","",IFERROR(VLOOKUP(E622,'Clientes'!$A$2:$E$1000,2,FALSE),"Cliente no encontrado"))</f>
        <v/>
      </c>
      <c r="G622" s="6">
        <f>IF(E622="","",IFERROR(VLOOKUP(E622,'Clientes'!$A$2:$E$1000,3,FALSE),""))</f>
        <v/>
      </c>
      <c r="H622" s="5">
        <f>IF(E622="","",IFERROR(VLOOKUP(E622,'Clientes'!$A$2:$E$1000,4,FALSE),""))</f>
        <v/>
      </c>
      <c r="I622" s="2" t="n"/>
      <c r="J622" s="7" t="n"/>
      <c r="K622" s="8" t="n"/>
      <c r="L622" s="37" t="n"/>
      <c r="M622" s="10" t="n"/>
      <c r="N622" s="38">
        <f>IF(OR(K622="",L622=""),"",K622*L622*(1-M622))</f>
        <v/>
      </c>
      <c r="O622" s="10" t="n"/>
      <c r="P622" s="38">
        <f>IF(OR(N622="",O622=""),"",N622*O622)</f>
        <v/>
      </c>
      <c r="Q622" s="38">
        <f>IF(OR(N622="",P622=""),"",N622+P622)</f>
        <v/>
      </c>
      <c r="R622" s="2" t="n"/>
      <c r="S622" s="10" t="n"/>
      <c r="T622" s="38">
        <f>IF(OR(Q622="",S622=""),"",Q622*S622)</f>
        <v/>
      </c>
      <c r="U622" s="12">
        <f>IF(D622="","",D622-TODAY())</f>
        <v/>
      </c>
      <c r="V622" s="6">
        <f>IF(R622="","",IF(R622="Aceptado","Ganado",IF(R622="Rechazado","Perdido",IF(D622&lt;TODAY(),"Vencido","Pendiente"))))</f>
        <v/>
      </c>
      <c r="W622" s="7" t="n"/>
    </row>
    <row r="623">
      <c r="A623" s="2" t="n"/>
      <c r="B623" s="2" t="n"/>
      <c r="C623" s="35" t="n"/>
      <c r="D623" s="39">
        <f>IF(C623="","",C623+30)</f>
        <v/>
      </c>
      <c r="E623" s="2" t="n"/>
      <c r="F623" s="14">
        <f>IF(E623="","",IFERROR(VLOOKUP(E623,'Clientes'!$A$2:$E$1000,2,FALSE),"Cliente no encontrado"))</f>
        <v/>
      </c>
      <c r="G623" s="15">
        <f>IF(E623="","",IFERROR(VLOOKUP(E623,'Clientes'!$A$2:$E$1000,3,FALSE),""))</f>
        <v/>
      </c>
      <c r="H623" s="14">
        <f>IF(E623="","",IFERROR(VLOOKUP(E623,'Clientes'!$A$2:$E$1000,4,FALSE),""))</f>
        <v/>
      </c>
      <c r="I623" s="2" t="n"/>
      <c r="J623" s="7" t="n"/>
      <c r="K623" s="8" t="n"/>
      <c r="L623" s="37" t="n"/>
      <c r="M623" s="10" t="n"/>
      <c r="N623" s="40">
        <f>IF(OR(K623="",L623=""),"",K623*L623*(1-M623))</f>
        <v/>
      </c>
      <c r="O623" s="10" t="n"/>
      <c r="P623" s="40">
        <f>IF(OR(N623="",O623=""),"",N623*O623)</f>
        <v/>
      </c>
      <c r="Q623" s="40">
        <f>IF(OR(N623="",P623=""),"",N623+P623)</f>
        <v/>
      </c>
      <c r="R623" s="2" t="n"/>
      <c r="S623" s="10" t="n"/>
      <c r="T623" s="40">
        <f>IF(OR(Q623="",S623=""),"",Q623*S623)</f>
        <v/>
      </c>
      <c r="U623" s="17">
        <f>IF(D623="","",D623-TODAY())</f>
        <v/>
      </c>
      <c r="V623" s="15">
        <f>IF(R623="","",IF(R623="Aceptado","Ganado",IF(R623="Rechazado","Perdido",IF(D623&lt;TODAY(),"Vencido","Pendiente"))))</f>
        <v/>
      </c>
      <c r="W623" s="7" t="n"/>
    </row>
    <row r="624">
      <c r="A624" s="2" t="n"/>
      <c r="B624" s="2" t="n"/>
      <c r="C624" s="35" t="n"/>
      <c r="D624" s="36">
        <f>IF(C624="","",C624+30)</f>
        <v/>
      </c>
      <c r="E624" s="2" t="n"/>
      <c r="F624" s="5">
        <f>IF(E624="","",IFERROR(VLOOKUP(E624,'Clientes'!$A$2:$E$1000,2,FALSE),"Cliente no encontrado"))</f>
        <v/>
      </c>
      <c r="G624" s="6">
        <f>IF(E624="","",IFERROR(VLOOKUP(E624,'Clientes'!$A$2:$E$1000,3,FALSE),""))</f>
        <v/>
      </c>
      <c r="H624" s="5">
        <f>IF(E624="","",IFERROR(VLOOKUP(E624,'Clientes'!$A$2:$E$1000,4,FALSE),""))</f>
        <v/>
      </c>
      <c r="I624" s="2" t="n"/>
      <c r="J624" s="7" t="n"/>
      <c r="K624" s="8" t="n"/>
      <c r="L624" s="37" t="n"/>
      <c r="M624" s="10" t="n"/>
      <c r="N624" s="38">
        <f>IF(OR(K624="",L624=""),"",K624*L624*(1-M624))</f>
        <v/>
      </c>
      <c r="O624" s="10" t="n"/>
      <c r="P624" s="38">
        <f>IF(OR(N624="",O624=""),"",N624*O624)</f>
        <v/>
      </c>
      <c r="Q624" s="38">
        <f>IF(OR(N624="",P624=""),"",N624+P624)</f>
        <v/>
      </c>
      <c r="R624" s="2" t="n"/>
      <c r="S624" s="10" t="n"/>
      <c r="T624" s="38">
        <f>IF(OR(Q624="",S624=""),"",Q624*S624)</f>
        <v/>
      </c>
      <c r="U624" s="12">
        <f>IF(D624="","",D624-TODAY())</f>
        <v/>
      </c>
      <c r="V624" s="6">
        <f>IF(R624="","",IF(R624="Aceptado","Ganado",IF(R624="Rechazado","Perdido",IF(D624&lt;TODAY(),"Vencido","Pendiente"))))</f>
        <v/>
      </c>
      <c r="W624" s="7" t="n"/>
    </row>
    <row r="625">
      <c r="A625" s="2" t="n"/>
      <c r="B625" s="2" t="n"/>
      <c r="C625" s="35" t="n"/>
      <c r="D625" s="39">
        <f>IF(C625="","",C625+30)</f>
        <v/>
      </c>
      <c r="E625" s="2" t="n"/>
      <c r="F625" s="14">
        <f>IF(E625="","",IFERROR(VLOOKUP(E625,'Clientes'!$A$2:$E$1000,2,FALSE),"Cliente no encontrado"))</f>
        <v/>
      </c>
      <c r="G625" s="15">
        <f>IF(E625="","",IFERROR(VLOOKUP(E625,'Clientes'!$A$2:$E$1000,3,FALSE),""))</f>
        <v/>
      </c>
      <c r="H625" s="14">
        <f>IF(E625="","",IFERROR(VLOOKUP(E625,'Clientes'!$A$2:$E$1000,4,FALSE),""))</f>
        <v/>
      </c>
      <c r="I625" s="2" t="n"/>
      <c r="J625" s="7" t="n"/>
      <c r="K625" s="8" t="n"/>
      <c r="L625" s="37" t="n"/>
      <c r="M625" s="10" t="n"/>
      <c r="N625" s="40">
        <f>IF(OR(K625="",L625=""),"",K625*L625*(1-M625))</f>
        <v/>
      </c>
      <c r="O625" s="10" t="n"/>
      <c r="P625" s="40">
        <f>IF(OR(N625="",O625=""),"",N625*O625)</f>
        <v/>
      </c>
      <c r="Q625" s="40">
        <f>IF(OR(N625="",P625=""),"",N625+P625)</f>
        <v/>
      </c>
      <c r="R625" s="2" t="n"/>
      <c r="S625" s="10" t="n"/>
      <c r="T625" s="40">
        <f>IF(OR(Q625="",S625=""),"",Q625*S625)</f>
        <v/>
      </c>
      <c r="U625" s="17">
        <f>IF(D625="","",D625-TODAY())</f>
        <v/>
      </c>
      <c r="V625" s="15">
        <f>IF(R625="","",IF(R625="Aceptado","Ganado",IF(R625="Rechazado","Perdido",IF(D625&lt;TODAY(),"Vencido","Pendiente"))))</f>
        <v/>
      </c>
      <c r="W625" s="7" t="n"/>
    </row>
    <row r="626">
      <c r="A626" s="2" t="n"/>
      <c r="B626" s="2" t="n"/>
      <c r="C626" s="35" t="n"/>
      <c r="D626" s="36">
        <f>IF(C626="","",C626+30)</f>
        <v/>
      </c>
      <c r="E626" s="2" t="n"/>
      <c r="F626" s="5">
        <f>IF(E626="","",IFERROR(VLOOKUP(E626,'Clientes'!$A$2:$E$1000,2,FALSE),"Cliente no encontrado"))</f>
        <v/>
      </c>
      <c r="G626" s="6">
        <f>IF(E626="","",IFERROR(VLOOKUP(E626,'Clientes'!$A$2:$E$1000,3,FALSE),""))</f>
        <v/>
      </c>
      <c r="H626" s="5">
        <f>IF(E626="","",IFERROR(VLOOKUP(E626,'Clientes'!$A$2:$E$1000,4,FALSE),""))</f>
        <v/>
      </c>
      <c r="I626" s="2" t="n"/>
      <c r="J626" s="7" t="n"/>
      <c r="K626" s="8" t="n"/>
      <c r="L626" s="37" t="n"/>
      <c r="M626" s="10" t="n"/>
      <c r="N626" s="38">
        <f>IF(OR(K626="",L626=""),"",K626*L626*(1-M626))</f>
        <v/>
      </c>
      <c r="O626" s="10" t="n"/>
      <c r="P626" s="38">
        <f>IF(OR(N626="",O626=""),"",N626*O626)</f>
        <v/>
      </c>
      <c r="Q626" s="38">
        <f>IF(OR(N626="",P626=""),"",N626+P626)</f>
        <v/>
      </c>
      <c r="R626" s="2" t="n"/>
      <c r="S626" s="10" t="n"/>
      <c r="T626" s="38">
        <f>IF(OR(Q626="",S626=""),"",Q626*S626)</f>
        <v/>
      </c>
      <c r="U626" s="12">
        <f>IF(D626="","",D626-TODAY())</f>
        <v/>
      </c>
      <c r="V626" s="6">
        <f>IF(R626="","",IF(R626="Aceptado","Ganado",IF(R626="Rechazado","Perdido",IF(D626&lt;TODAY(),"Vencido","Pendiente"))))</f>
        <v/>
      </c>
      <c r="W626" s="7" t="n"/>
    </row>
    <row r="627">
      <c r="A627" s="2" t="n"/>
      <c r="B627" s="2" t="n"/>
      <c r="C627" s="35" t="n"/>
      <c r="D627" s="39">
        <f>IF(C627="","",C627+30)</f>
        <v/>
      </c>
      <c r="E627" s="2" t="n"/>
      <c r="F627" s="14">
        <f>IF(E627="","",IFERROR(VLOOKUP(E627,'Clientes'!$A$2:$E$1000,2,FALSE),"Cliente no encontrado"))</f>
        <v/>
      </c>
      <c r="G627" s="15">
        <f>IF(E627="","",IFERROR(VLOOKUP(E627,'Clientes'!$A$2:$E$1000,3,FALSE),""))</f>
        <v/>
      </c>
      <c r="H627" s="14">
        <f>IF(E627="","",IFERROR(VLOOKUP(E627,'Clientes'!$A$2:$E$1000,4,FALSE),""))</f>
        <v/>
      </c>
      <c r="I627" s="2" t="n"/>
      <c r="J627" s="7" t="n"/>
      <c r="K627" s="8" t="n"/>
      <c r="L627" s="37" t="n"/>
      <c r="M627" s="10" t="n"/>
      <c r="N627" s="40">
        <f>IF(OR(K627="",L627=""),"",K627*L627*(1-M627))</f>
        <v/>
      </c>
      <c r="O627" s="10" t="n"/>
      <c r="P627" s="40">
        <f>IF(OR(N627="",O627=""),"",N627*O627)</f>
        <v/>
      </c>
      <c r="Q627" s="40">
        <f>IF(OR(N627="",P627=""),"",N627+P627)</f>
        <v/>
      </c>
      <c r="R627" s="2" t="n"/>
      <c r="S627" s="10" t="n"/>
      <c r="T627" s="40">
        <f>IF(OR(Q627="",S627=""),"",Q627*S627)</f>
        <v/>
      </c>
      <c r="U627" s="17">
        <f>IF(D627="","",D627-TODAY())</f>
        <v/>
      </c>
      <c r="V627" s="15">
        <f>IF(R627="","",IF(R627="Aceptado","Ganado",IF(R627="Rechazado","Perdido",IF(D627&lt;TODAY(),"Vencido","Pendiente"))))</f>
        <v/>
      </c>
      <c r="W627" s="7" t="n"/>
    </row>
    <row r="628">
      <c r="A628" s="2" t="n"/>
      <c r="B628" s="2" t="n"/>
      <c r="C628" s="35" t="n"/>
      <c r="D628" s="36">
        <f>IF(C628="","",C628+30)</f>
        <v/>
      </c>
      <c r="E628" s="2" t="n"/>
      <c r="F628" s="5">
        <f>IF(E628="","",IFERROR(VLOOKUP(E628,'Clientes'!$A$2:$E$1000,2,FALSE),"Cliente no encontrado"))</f>
        <v/>
      </c>
      <c r="G628" s="6">
        <f>IF(E628="","",IFERROR(VLOOKUP(E628,'Clientes'!$A$2:$E$1000,3,FALSE),""))</f>
        <v/>
      </c>
      <c r="H628" s="5">
        <f>IF(E628="","",IFERROR(VLOOKUP(E628,'Clientes'!$A$2:$E$1000,4,FALSE),""))</f>
        <v/>
      </c>
      <c r="I628" s="2" t="n"/>
      <c r="J628" s="7" t="n"/>
      <c r="K628" s="8" t="n"/>
      <c r="L628" s="37" t="n"/>
      <c r="M628" s="10" t="n"/>
      <c r="N628" s="38">
        <f>IF(OR(K628="",L628=""),"",K628*L628*(1-M628))</f>
        <v/>
      </c>
      <c r="O628" s="10" t="n"/>
      <c r="P628" s="38">
        <f>IF(OR(N628="",O628=""),"",N628*O628)</f>
        <v/>
      </c>
      <c r="Q628" s="38">
        <f>IF(OR(N628="",P628=""),"",N628+P628)</f>
        <v/>
      </c>
      <c r="R628" s="2" t="n"/>
      <c r="S628" s="10" t="n"/>
      <c r="T628" s="38">
        <f>IF(OR(Q628="",S628=""),"",Q628*S628)</f>
        <v/>
      </c>
      <c r="U628" s="12">
        <f>IF(D628="","",D628-TODAY())</f>
        <v/>
      </c>
      <c r="V628" s="6">
        <f>IF(R628="","",IF(R628="Aceptado","Ganado",IF(R628="Rechazado","Perdido",IF(D628&lt;TODAY(),"Vencido","Pendiente"))))</f>
        <v/>
      </c>
      <c r="W628" s="7" t="n"/>
    </row>
    <row r="629">
      <c r="A629" s="2" t="n"/>
      <c r="B629" s="2" t="n"/>
      <c r="C629" s="35" t="n"/>
      <c r="D629" s="39">
        <f>IF(C629="","",C629+30)</f>
        <v/>
      </c>
      <c r="E629" s="2" t="n"/>
      <c r="F629" s="14">
        <f>IF(E629="","",IFERROR(VLOOKUP(E629,'Clientes'!$A$2:$E$1000,2,FALSE),"Cliente no encontrado"))</f>
        <v/>
      </c>
      <c r="G629" s="15">
        <f>IF(E629="","",IFERROR(VLOOKUP(E629,'Clientes'!$A$2:$E$1000,3,FALSE),""))</f>
        <v/>
      </c>
      <c r="H629" s="14">
        <f>IF(E629="","",IFERROR(VLOOKUP(E629,'Clientes'!$A$2:$E$1000,4,FALSE),""))</f>
        <v/>
      </c>
      <c r="I629" s="2" t="n"/>
      <c r="J629" s="7" t="n"/>
      <c r="K629" s="8" t="n"/>
      <c r="L629" s="37" t="n"/>
      <c r="M629" s="10" t="n"/>
      <c r="N629" s="40">
        <f>IF(OR(K629="",L629=""),"",K629*L629*(1-M629))</f>
        <v/>
      </c>
      <c r="O629" s="10" t="n"/>
      <c r="P629" s="40">
        <f>IF(OR(N629="",O629=""),"",N629*O629)</f>
        <v/>
      </c>
      <c r="Q629" s="40">
        <f>IF(OR(N629="",P629=""),"",N629+P629)</f>
        <v/>
      </c>
      <c r="R629" s="2" t="n"/>
      <c r="S629" s="10" t="n"/>
      <c r="T629" s="40">
        <f>IF(OR(Q629="",S629=""),"",Q629*S629)</f>
        <v/>
      </c>
      <c r="U629" s="17">
        <f>IF(D629="","",D629-TODAY())</f>
        <v/>
      </c>
      <c r="V629" s="15">
        <f>IF(R629="","",IF(R629="Aceptado","Ganado",IF(R629="Rechazado","Perdido",IF(D629&lt;TODAY(),"Vencido","Pendiente"))))</f>
        <v/>
      </c>
      <c r="W629" s="7" t="n"/>
    </row>
    <row r="630">
      <c r="A630" s="2" t="n"/>
      <c r="B630" s="2" t="n"/>
      <c r="C630" s="35" t="n"/>
      <c r="D630" s="36">
        <f>IF(C630="","",C630+30)</f>
        <v/>
      </c>
      <c r="E630" s="2" t="n"/>
      <c r="F630" s="5">
        <f>IF(E630="","",IFERROR(VLOOKUP(E630,'Clientes'!$A$2:$E$1000,2,FALSE),"Cliente no encontrado"))</f>
        <v/>
      </c>
      <c r="G630" s="6">
        <f>IF(E630="","",IFERROR(VLOOKUP(E630,'Clientes'!$A$2:$E$1000,3,FALSE),""))</f>
        <v/>
      </c>
      <c r="H630" s="5">
        <f>IF(E630="","",IFERROR(VLOOKUP(E630,'Clientes'!$A$2:$E$1000,4,FALSE),""))</f>
        <v/>
      </c>
      <c r="I630" s="2" t="n"/>
      <c r="J630" s="7" t="n"/>
      <c r="K630" s="8" t="n"/>
      <c r="L630" s="37" t="n"/>
      <c r="M630" s="10" t="n"/>
      <c r="N630" s="38">
        <f>IF(OR(K630="",L630=""),"",K630*L630*(1-M630))</f>
        <v/>
      </c>
      <c r="O630" s="10" t="n"/>
      <c r="P630" s="38">
        <f>IF(OR(N630="",O630=""),"",N630*O630)</f>
        <v/>
      </c>
      <c r="Q630" s="38">
        <f>IF(OR(N630="",P630=""),"",N630+P630)</f>
        <v/>
      </c>
      <c r="R630" s="2" t="n"/>
      <c r="S630" s="10" t="n"/>
      <c r="T630" s="38">
        <f>IF(OR(Q630="",S630=""),"",Q630*S630)</f>
        <v/>
      </c>
      <c r="U630" s="12">
        <f>IF(D630="","",D630-TODAY())</f>
        <v/>
      </c>
      <c r="V630" s="6">
        <f>IF(R630="","",IF(R630="Aceptado","Ganado",IF(R630="Rechazado","Perdido",IF(D630&lt;TODAY(),"Vencido","Pendiente"))))</f>
        <v/>
      </c>
      <c r="W630" s="7" t="n"/>
    </row>
    <row r="631">
      <c r="A631" s="2" t="n"/>
      <c r="B631" s="2" t="n"/>
      <c r="C631" s="35" t="n"/>
      <c r="D631" s="39">
        <f>IF(C631="","",C631+30)</f>
        <v/>
      </c>
      <c r="E631" s="2" t="n"/>
      <c r="F631" s="14">
        <f>IF(E631="","",IFERROR(VLOOKUP(E631,'Clientes'!$A$2:$E$1000,2,FALSE),"Cliente no encontrado"))</f>
        <v/>
      </c>
      <c r="G631" s="15">
        <f>IF(E631="","",IFERROR(VLOOKUP(E631,'Clientes'!$A$2:$E$1000,3,FALSE),""))</f>
        <v/>
      </c>
      <c r="H631" s="14">
        <f>IF(E631="","",IFERROR(VLOOKUP(E631,'Clientes'!$A$2:$E$1000,4,FALSE),""))</f>
        <v/>
      </c>
      <c r="I631" s="2" t="n"/>
      <c r="J631" s="7" t="n"/>
      <c r="K631" s="8" t="n"/>
      <c r="L631" s="37" t="n"/>
      <c r="M631" s="10" t="n"/>
      <c r="N631" s="40">
        <f>IF(OR(K631="",L631=""),"",K631*L631*(1-M631))</f>
        <v/>
      </c>
      <c r="O631" s="10" t="n"/>
      <c r="P631" s="40">
        <f>IF(OR(N631="",O631=""),"",N631*O631)</f>
        <v/>
      </c>
      <c r="Q631" s="40">
        <f>IF(OR(N631="",P631=""),"",N631+P631)</f>
        <v/>
      </c>
      <c r="R631" s="2" t="n"/>
      <c r="S631" s="10" t="n"/>
      <c r="T631" s="40">
        <f>IF(OR(Q631="",S631=""),"",Q631*S631)</f>
        <v/>
      </c>
      <c r="U631" s="17">
        <f>IF(D631="","",D631-TODAY())</f>
        <v/>
      </c>
      <c r="V631" s="15">
        <f>IF(R631="","",IF(R631="Aceptado","Ganado",IF(R631="Rechazado","Perdido",IF(D631&lt;TODAY(),"Vencido","Pendiente"))))</f>
        <v/>
      </c>
      <c r="W631" s="7" t="n"/>
    </row>
    <row r="632">
      <c r="A632" s="2" t="n"/>
      <c r="B632" s="2" t="n"/>
      <c r="C632" s="35" t="n"/>
      <c r="D632" s="36">
        <f>IF(C632="","",C632+30)</f>
        <v/>
      </c>
      <c r="E632" s="2" t="n"/>
      <c r="F632" s="5">
        <f>IF(E632="","",IFERROR(VLOOKUP(E632,'Clientes'!$A$2:$E$1000,2,FALSE),"Cliente no encontrado"))</f>
        <v/>
      </c>
      <c r="G632" s="6">
        <f>IF(E632="","",IFERROR(VLOOKUP(E632,'Clientes'!$A$2:$E$1000,3,FALSE),""))</f>
        <v/>
      </c>
      <c r="H632" s="5">
        <f>IF(E632="","",IFERROR(VLOOKUP(E632,'Clientes'!$A$2:$E$1000,4,FALSE),""))</f>
        <v/>
      </c>
      <c r="I632" s="2" t="n"/>
      <c r="J632" s="7" t="n"/>
      <c r="K632" s="8" t="n"/>
      <c r="L632" s="37" t="n"/>
      <c r="M632" s="10" t="n"/>
      <c r="N632" s="38">
        <f>IF(OR(K632="",L632=""),"",K632*L632*(1-M632))</f>
        <v/>
      </c>
      <c r="O632" s="10" t="n"/>
      <c r="P632" s="38">
        <f>IF(OR(N632="",O632=""),"",N632*O632)</f>
        <v/>
      </c>
      <c r="Q632" s="38">
        <f>IF(OR(N632="",P632=""),"",N632+P632)</f>
        <v/>
      </c>
      <c r="R632" s="2" t="n"/>
      <c r="S632" s="10" t="n"/>
      <c r="T632" s="38">
        <f>IF(OR(Q632="",S632=""),"",Q632*S632)</f>
        <v/>
      </c>
      <c r="U632" s="12">
        <f>IF(D632="","",D632-TODAY())</f>
        <v/>
      </c>
      <c r="V632" s="6">
        <f>IF(R632="","",IF(R632="Aceptado","Ganado",IF(R632="Rechazado","Perdido",IF(D632&lt;TODAY(),"Vencido","Pendiente"))))</f>
        <v/>
      </c>
      <c r="W632" s="7" t="n"/>
    </row>
    <row r="633">
      <c r="A633" s="2" t="n"/>
      <c r="B633" s="2" t="n"/>
      <c r="C633" s="35" t="n"/>
      <c r="D633" s="39">
        <f>IF(C633="","",C633+30)</f>
        <v/>
      </c>
      <c r="E633" s="2" t="n"/>
      <c r="F633" s="14">
        <f>IF(E633="","",IFERROR(VLOOKUP(E633,'Clientes'!$A$2:$E$1000,2,FALSE),"Cliente no encontrado"))</f>
        <v/>
      </c>
      <c r="G633" s="15">
        <f>IF(E633="","",IFERROR(VLOOKUP(E633,'Clientes'!$A$2:$E$1000,3,FALSE),""))</f>
        <v/>
      </c>
      <c r="H633" s="14">
        <f>IF(E633="","",IFERROR(VLOOKUP(E633,'Clientes'!$A$2:$E$1000,4,FALSE),""))</f>
        <v/>
      </c>
      <c r="I633" s="2" t="n"/>
      <c r="J633" s="7" t="n"/>
      <c r="K633" s="8" t="n"/>
      <c r="L633" s="37" t="n"/>
      <c r="M633" s="10" t="n"/>
      <c r="N633" s="40">
        <f>IF(OR(K633="",L633=""),"",K633*L633*(1-M633))</f>
        <v/>
      </c>
      <c r="O633" s="10" t="n"/>
      <c r="P633" s="40">
        <f>IF(OR(N633="",O633=""),"",N633*O633)</f>
        <v/>
      </c>
      <c r="Q633" s="40">
        <f>IF(OR(N633="",P633=""),"",N633+P633)</f>
        <v/>
      </c>
      <c r="R633" s="2" t="n"/>
      <c r="S633" s="10" t="n"/>
      <c r="T633" s="40">
        <f>IF(OR(Q633="",S633=""),"",Q633*S633)</f>
        <v/>
      </c>
      <c r="U633" s="17">
        <f>IF(D633="","",D633-TODAY())</f>
        <v/>
      </c>
      <c r="V633" s="15">
        <f>IF(R633="","",IF(R633="Aceptado","Ganado",IF(R633="Rechazado","Perdido",IF(D633&lt;TODAY(),"Vencido","Pendiente"))))</f>
        <v/>
      </c>
      <c r="W633" s="7" t="n"/>
    </row>
    <row r="634">
      <c r="A634" s="2" t="n"/>
      <c r="B634" s="2" t="n"/>
      <c r="C634" s="35" t="n"/>
      <c r="D634" s="36">
        <f>IF(C634="","",C634+30)</f>
        <v/>
      </c>
      <c r="E634" s="2" t="n"/>
      <c r="F634" s="5">
        <f>IF(E634="","",IFERROR(VLOOKUP(E634,'Clientes'!$A$2:$E$1000,2,FALSE),"Cliente no encontrado"))</f>
        <v/>
      </c>
      <c r="G634" s="6">
        <f>IF(E634="","",IFERROR(VLOOKUP(E634,'Clientes'!$A$2:$E$1000,3,FALSE),""))</f>
        <v/>
      </c>
      <c r="H634" s="5">
        <f>IF(E634="","",IFERROR(VLOOKUP(E634,'Clientes'!$A$2:$E$1000,4,FALSE),""))</f>
        <v/>
      </c>
      <c r="I634" s="2" t="n"/>
      <c r="J634" s="7" t="n"/>
      <c r="K634" s="8" t="n"/>
      <c r="L634" s="37" t="n"/>
      <c r="M634" s="10" t="n"/>
      <c r="N634" s="38">
        <f>IF(OR(K634="",L634=""),"",K634*L634*(1-M634))</f>
        <v/>
      </c>
      <c r="O634" s="10" t="n"/>
      <c r="P634" s="38">
        <f>IF(OR(N634="",O634=""),"",N634*O634)</f>
        <v/>
      </c>
      <c r="Q634" s="38">
        <f>IF(OR(N634="",P634=""),"",N634+P634)</f>
        <v/>
      </c>
      <c r="R634" s="2" t="n"/>
      <c r="S634" s="10" t="n"/>
      <c r="T634" s="38">
        <f>IF(OR(Q634="",S634=""),"",Q634*S634)</f>
        <v/>
      </c>
      <c r="U634" s="12">
        <f>IF(D634="","",D634-TODAY())</f>
        <v/>
      </c>
      <c r="V634" s="6">
        <f>IF(R634="","",IF(R634="Aceptado","Ganado",IF(R634="Rechazado","Perdido",IF(D634&lt;TODAY(),"Vencido","Pendiente"))))</f>
        <v/>
      </c>
      <c r="W634" s="7" t="n"/>
    </row>
    <row r="635">
      <c r="A635" s="2" t="n"/>
      <c r="B635" s="2" t="n"/>
      <c r="C635" s="35" t="n"/>
      <c r="D635" s="39">
        <f>IF(C635="","",C635+30)</f>
        <v/>
      </c>
      <c r="E635" s="2" t="n"/>
      <c r="F635" s="14">
        <f>IF(E635="","",IFERROR(VLOOKUP(E635,'Clientes'!$A$2:$E$1000,2,FALSE),"Cliente no encontrado"))</f>
        <v/>
      </c>
      <c r="G635" s="15">
        <f>IF(E635="","",IFERROR(VLOOKUP(E635,'Clientes'!$A$2:$E$1000,3,FALSE),""))</f>
        <v/>
      </c>
      <c r="H635" s="14">
        <f>IF(E635="","",IFERROR(VLOOKUP(E635,'Clientes'!$A$2:$E$1000,4,FALSE),""))</f>
        <v/>
      </c>
      <c r="I635" s="2" t="n"/>
      <c r="J635" s="7" t="n"/>
      <c r="K635" s="8" t="n"/>
      <c r="L635" s="37" t="n"/>
      <c r="M635" s="10" t="n"/>
      <c r="N635" s="40">
        <f>IF(OR(K635="",L635=""),"",K635*L635*(1-M635))</f>
        <v/>
      </c>
      <c r="O635" s="10" t="n"/>
      <c r="P635" s="40">
        <f>IF(OR(N635="",O635=""),"",N635*O635)</f>
        <v/>
      </c>
      <c r="Q635" s="40">
        <f>IF(OR(N635="",P635=""),"",N635+P635)</f>
        <v/>
      </c>
      <c r="R635" s="2" t="n"/>
      <c r="S635" s="10" t="n"/>
      <c r="T635" s="40">
        <f>IF(OR(Q635="",S635=""),"",Q635*S635)</f>
        <v/>
      </c>
      <c r="U635" s="17">
        <f>IF(D635="","",D635-TODAY())</f>
        <v/>
      </c>
      <c r="V635" s="15">
        <f>IF(R635="","",IF(R635="Aceptado","Ganado",IF(R635="Rechazado","Perdido",IF(D635&lt;TODAY(),"Vencido","Pendiente"))))</f>
        <v/>
      </c>
      <c r="W635" s="7" t="n"/>
    </row>
    <row r="636">
      <c r="A636" s="2" t="n"/>
      <c r="B636" s="2" t="n"/>
      <c r="C636" s="35" t="n"/>
      <c r="D636" s="36">
        <f>IF(C636="","",C636+30)</f>
        <v/>
      </c>
      <c r="E636" s="2" t="n"/>
      <c r="F636" s="5">
        <f>IF(E636="","",IFERROR(VLOOKUP(E636,'Clientes'!$A$2:$E$1000,2,FALSE),"Cliente no encontrado"))</f>
        <v/>
      </c>
      <c r="G636" s="6">
        <f>IF(E636="","",IFERROR(VLOOKUP(E636,'Clientes'!$A$2:$E$1000,3,FALSE),""))</f>
        <v/>
      </c>
      <c r="H636" s="5">
        <f>IF(E636="","",IFERROR(VLOOKUP(E636,'Clientes'!$A$2:$E$1000,4,FALSE),""))</f>
        <v/>
      </c>
      <c r="I636" s="2" t="n"/>
      <c r="J636" s="7" t="n"/>
      <c r="K636" s="8" t="n"/>
      <c r="L636" s="37" t="n"/>
      <c r="M636" s="10" t="n"/>
      <c r="N636" s="38">
        <f>IF(OR(K636="",L636=""),"",K636*L636*(1-M636))</f>
        <v/>
      </c>
      <c r="O636" s="10" t="n"/>
      <c r="P636" s="38">
        <f>IF(OR(N636="",O636=""),"",N636*O636)</f>
        <v/>
      </c>
      <c r="Q636" s="38">
        <f>IF(OR(N636="",P636=""),"",N636+P636)</f>
        <v/>
      </c>
      <c r="R636" s="2" t="n"/>
      <c r="S636" s="10" t="n"/>
      <c r="T636" s="38">
        <f>IF(OR(Q636="",S636=""),"",Q636*S636)</f>
        <v/>
      </c>
      <c r="U636" s="12">
        <f>IF(D636="","",D636-TODAY())</f>
        <v/>
      </c>
      <c r="V636" s="6">
        <f>IF(R636="","",IF(R636="Aceptado","Ganado",IF(R636="Rechazado","Perdido",IF(D636&lt;TODAY(),"Vencido","Pendiente"))))</f>
        <v/>
      </c>
      <c r="W636" s="7" t="n"/>
    </row>
    <row r="637">
      <c r="A637" s="2" t="n"/>
      <c r="B637" s="2" t="n"/>
      <c r="C637" s="35" t="n"/>
      <c r="D637" s="39">
        <f>IF(C637="","",C637+30)</f>
        <v/>
      </c>
      <c r="E637" s="2" t="n"/>
      <c r="F637" s="14">
        <f>IF(E637="","",IFERROR(VLOOKUP(E637,'Clientes'!$A$2:$E$1000,2,FALSE),"Cliente no encontrado"))</f>
        <v/>
      </c>
      <c r="G637" s="15">
        <f>IF(E637="","",IFERROR(VLOOKUP(E637,'Clientes'!$A$2:$E$1000,3,FALSE),""))</f>
        <v/>
      </c>
      <c r="H637" s="14">
        <f>IF(E637="","",IFERROR(VLOOKUP(E637,'Clientes'!$A$2:$E$1000,4,FALSE),""))</f>
        <v/>
      </c>
      <c r="I637" s="2" t="n"/>
      <c r="J637" s="7" t="n"/>
      <c r="K637" s="8" t="n"/>
      <c r="L637" s="37" t="n"/>
      <c r="M637" s="10" t="n"/>
      <c r="N637" s="40">
        <f>IF(OR(K637="",L637=""),"",K637*L637*(1-M637))</f>
        <v/>
      </c>
      <c r="O637" s="10" t="n"/>
      <c r="P637" s="40">
        <f>IF(OR(N637="",O637=""),"",N637*O637)</f>
        <v/>
      </c>
      <c r="Q637" s="40">
        <f>IF(OR(N637="",P637=""),"",N637+P637)</f>
        <v/>
      </c>
      <c r="R637" s="2" t="n"/>
      <c r="S637" s="10" t="n"/>
      <c r="T637" s="40">
        <f>IF(OR(Q637="",S637=""),"",Q637*S637)</f>
        <v/>
      </c>
      <c r="U637" s="17">
        <f>IF(D637="","",D637-TODAY())</f>
        <v/>
      </c>
      <c r="V637" s="15">
        <f>IF(R637="","",IF(R637="Aceptado","Ganado",IF(R637="Rechazado","Perdido",IF(D637&lt;TODAY(),"Vencido","Pendiente"))))</f>
        <v/>
      </c>
      <c r="W637" s="7" t="n"/>
    </row>
    <row r="638">
      <c r="A638" s="2" t="n"/>
      <c r="B638" s="2" t="n"/>
      <c r="C638" s="35" t="n"/>
      <c r="D638" s="36">
        <f>IF(C638="","",C638+30)</f>
        <v/>
      </c>
      <c r="E638" s="2" t="n"/>
      <c r="F638" s="5">
        <f>IF(E638="","",IFERROR(VLOOKUP(E638,'Clientes'!$A$2:$E$1000,2,FALSE),"Cliente no encontrado"))</f>
        <v/>
      </c>
      <c r="G638" s="6">
        <f>IF(E638="","",IFERROR(VLOOKUP(E638,'Clientes'!$A$2:$E$1000,3,FALSE),""))</f>
        <v/>
      </c>
      <c r="H638" s="5">
        <f>IF(E638="","",IFERROR(VLOOKUP(E638,'Clientes'!$A$2:$E$1000,4,FALSE),""))</f>
        <v/>
      </c>
      <c r="I638" s="2" t="n"/>
      <c r="J638" s="7" t="n"/>
      <c r="K638" s="8" t="n"/>
      <c r="L638" s="37" t="n"/>
      <c r="M638" s="10" t="n"/>
      <c r="N638" s="38">
        <f>IF(OR(K638="",L638=""),"",K638*L638*(1-M638))</f>
        <v/>
      </c>
      <c r="O638" s="10" t="n"/>
      <c r="P638" s="38">
        <f>IF(OR(N638="",O638=""),"",N638*O638)</f>
        <v/>
      </c>
      <c r="Q638" s="38">
        <f>IF(OR(N638="",P638=""),"",N638+P638)</f>
        <v/>
      </c>
      <c r="R638" s="2" t="n"/>
      <c r="S638" s="10" t="n"/>
      <c r="T638" s="38">
        <f>IF(OR(Q638="",S638=""),"",Q638*S638)</f>
        <v/>
      </c>
      <c r="U638" s="12">
        <f>IF(D638="","",D638-TODAY())</f>
        <v/>
      </c>
      <c r="V638" s="6">
        <f>IF(R638="","",IF(R638="Aceptado","Ganado",IF(R638="Rechazado","Perdido",IF(D638&lt;TODAY(),"Vencido","Pendiente"))))</f>
        <v/>
      </c>
      <c r="W638" s="7" t="n"/>
    </row>
    <row r="639">
      <c r="A639" s="2" t="n"/>
      <c r="B639" s="2" t="n"/>
      <c r="C639" s="35" t="n"/>
      <c r="D639" s="39">
        <f>IF(C639="","",C639+30)</f>
        <v/>
      </c>
      <c r="E639" s="2" t="n"/>
      <c r="F639" s="14">
        <f>IF(E639="","",IFERROR(VLOOKUP(E639,'Clientes'!$A$2:$E$1000,2,FALSE),"Cliente no encontrado"))</f>
        <v/>
      </c>
      <c r="G639" s="15">
        <f>IF(E639="","",IFERROR(VLOOKUP(E639,'Clientes'!$A$2:$E$1000,3,FALSE),""))</f>
        <v/>
      </c>
      <c r="H639" s="14">
        <f>IF(E639="","",IFERROR(VLOOKUP(E639,'Clientes'!$A$2:$E$1000,4,FALSE),""))</f>
        <v/>
      </c>
      <c r="I639" s="2" t="n"/>
      <c r="J639" s="7" t="n"/>
      <c r="K639" s="8" t="n"/>
      <c r="L639" s="37" t="n"/>
      <c r="M639" s="10" t="n"/>
      <c r="N639" s="40">
        <f>IF(OR(K639="",L639=""),"",K639*L639*(1-M639))</f>
        <v/>
      </c>
      <c r="O639" s="10" t="n"/>
      <c r="P639" s="40">
        <f>IF(OR(N639="",O639=""),"",N639*O639)</f>
        <v/>
      </c>
      <c r="Q639" s="40">
        <f>IF(OR(N639="",P639=""),"",N639+P639)</f>
        <v/>
      </c>
      <c r="R639" s="2" t="n"/>
      <c r="S639" s="10" t="n"/>
      <c r="T639" s="40">
        <f>IF(OR(Q639="",S639=""),"",Q639*S639)</f>
        <v/>
      </c>
      <c r="U639" s="17">
        <f>IF(D639="","",D639-TODAY())</f>
        <v/>
      </c>
      <c r="V639" s="15">
        <f>IF(R639="","",IF(R639="Aceptado","Ganado",IF(R639="Rechazado","Perdido",IF(D639&lt;TODAY(),"Vencido","Pendiente"))))</f>
        <v/>
      </c>
      <c r="W639" s="7" t="n"/>
    </row>
    <row r="640">
      <c r="A640" s="2" t="n"/>
      <c r="B640" s="2" t="n"/>
      <c r="C640" s="35" t="n"/>
      <c r="D640" s="36">
        <f>IF(C640="","",C640+30)</f>
        <v/>
      </c>
      <c r="E640" s="2" t="n"/>
      <c r="F640" s="5">
        <f>IF(E640="","",IFERROR(VLOOKUP(E640,'Clientes'!$A$2:$E$1000,2,FALSE),"Cliente no encontrado"))</f>
        <v/>
      </c>
      <c r="G640" s="6">
        <f>IF(E640="","",IFERROR(VLOOKUP(E640,'Clientes'!$A$2:$E$1000,3,FALSE),""))</f>
        <v/>
      </c>
      <c r="H640" s="5">
        <f>IF(E640="","",IFERROR(VLOOKUP(E640,'Clientes'!$A$2:$E$1000,4,FALSE),""))</f>
        <v/>
      </c>
      <c r="I640" s="2" t="n"/>
      <c r="J640" s="7" t="n"/>
      <c r="K640" s="8" t="n"/>
      <c r="L640" s="37" t="n"/>
      <c r="M640" s="10" t="n"/>
      <c r="N640" s="38">
        <f>IF(OR(K640="",L640=""),"",K640*L640*(1-M640))</f>
        <v/>
      </c>
      <c r="O640" s="10" t="n"/>
      <c r="P640" s="38">
        <f>IF(OR(N640="",O640=""),"",N640*O640)</f>
        <v/>
      </c>
      <c r="Q640" s="38">
        <f>IF(OR(N640="",P640=""),"",N640+P640)</f>
        <v/>
      </c>
      <c r="R640" s="2" t="n"/>
      <c r="S640" s="10" t="n"/>
      <c r="T640" s="38">
        <f>IF(OR(Q640="",S640=""),"",Q640*S640)</f>
        <v/>
      </c>
      <c r="U640" s="12">
        <f>IF(D640="","",D640-TODAY())</f>
        <v/>
      </c>
      <c r="V640" s="6">
        <f>IF(R640="","",IF(R640="Aceptado","Ganado",IF(R640="Rechazado","Perdido",IF(D640&lt;TODAY(),"Vencido","Pendiente"))))</f>
        <v/>
      </c>
      <c r="W640" s="7" t="n"/>
    </row>
    <row r="641">
      <c r="A641" s="2" t="n"/>
      <c r="B641" s="2" t="n"/>
      <c r="C641" s="35" t="n"/>
      <c r="D641" s="39">
        <f>IF(C641="","",C641+30)</f>
        <v/>
      </c>
      <c r="E641" s="2" t="n"/>
      <c r="F641" s="14">
        <f>IF(E641="","",IFERROR(VLOOKUP(E641,'Clientes'!$A$2:$E$1000,2,FALSE),"Cliente no encontrado"))</f>
        <v/>
      </c>
      <c r="G641" s="15">
        <f>IF(E641="","",IFERROR(VLOOKUP(E641,'Clientes'!$A$2:$E$1000,3,FALSE),""))</f>
        <v/>
      </c>
      <c r="H641" s="14">
        <f>IF(E641="","",IFERROR(VLOOKUP(E641,'Clientes'!$A$2:$E$1000,4,FALSE),""))</f>
        <v/>
      </c>
      <c r="I641" s="2" t="n"/>
      <c r="J641" s="7" t="n"/>
      <c r="K641" s="8" t="n"/>
      <c r="L641" s="37" t="n"/>
      <c r="M641" s="10" t="n"/>
      <c r="N641" s="40">
        <f>IF(OR(K641="",L641=""),"",K641*L641*(1-M641))</f>
        <v/>
      </c>
      <c r="O641" s="10" t="n"/>
      <c r="P641" s="40">
        <f>IF(OR(N641="",O641=""),"",N641*O641)</f>
        <v/>
      </c>
      <c r="Q641" s="40">
        <f>IF(OR(N641="",P641=""),"",N641+P641)</f>
        <v/>
      </c>
      <c r="R641" s="2" t="n"/>
      <c r="S641" s="10" t="n"/>
      <c r="T641" s="40">
        <f>IF(OR(Q641="",S641=""),"",Q641*S641)</f>
        <v/>
      </c>
      <c r="U641" s="17">
        <f>IF(D641="","",D641-TODAY())</f>
        <v/>
      </c>
      <c r="V641" s="15">
        <f>IF(R641="","",IF(R641="Aceptado","Ganado",IF(R641="Rechazado","Perdido",IF(D641&lt;TODAY(),"Vencido","Pendiente"))))</f>
        <v/>
      </c>
      <c r="W641" s="7" t="n"/>
    </row>
    <row r="642">
      <c r="A642" s="2" t="n"/>
      <c r="B642" s="2" t="n"/>
      <c r="C642" s="35" t="n"/>
      <c r="D642" s="36">
        <f>IF(C642="","",C642+30)</f>
        <v/>
      </c>
      <c r="E642" s="2" t="n"/>
      <c r="F642" s="5">
        <f>IF(E642="","",IFERROR(VLOOKUP(E642,'Clientes'!$A$2:$E$1000,2,FALSE),"Cliente no encontrado"))</f>
        <v/>
      </c>
      <c r="G642" s="6">
        <f>IF(E642="","",IFERROR(VLOOKUP(E642,'Clientes'!$A$2:$E$1000,3,FALSE),""))</f>
        <v/>
      </c>
      <c r="H642" s="5">
        <f>IF(E642="","",IFERROR(VLOOKUP(E642,'Clientes'!$A$2:$E$1000,4,FALSE),""))</f>
        <v/>
      </c>
      <c r="I642" s="2" t="n"/>
      <c r="J642" s="7" t="n"/>
      <c r="K642" s="8" t="n"/>
      <c r="L642" s="37" t="n"/>
      <c r="M642" s="10" t="n"/>
      <c r="N642" s="38">
        <f>IF(OR(K642="",L642=""),"",K642*L642*(1-M642))</f>
        <v/>
      </c>
      <c r="O642" s="10" t="n"/>
      <c r="P642" s="38">
        <f>IF(OR(N642="",O642=""),"",N642*O642)</f>
        <v/>
      </c>
      <c r="Q642" s="38">
        <f>IF(OR(N642="",P642=""),"",N642+P642)</f>
        <v/>
      </c>
      <c r="R642" s="2" t="n"/>
      <c r="S642" s="10" t="n"/>
      <c r="T642" s="38">
        <f>IF(OR(Q642="",S642=""),"",Q642*S642)</f>
        <v/>
      </c>
      <c r="U642" s="12">
        <f>IF(D642="","",D642-TODAY())</f>
        <v/>
      </c>
      <c r="V642" s="6">
        <f>IF(R642="","",IF(R642="Aceptado","Ganado",IF(R642="Rechazado","Perdido",IF(D642&lt;TODAY(),"Vencido","Pendiente"))))</f>
        <v/>
      </c>
      <c r="W642" s="7" t="n"/>
    </row>
    <row r="643">
      <c r="A643" s="2" t="n"/>
      <c r="B643" s="2" t="n"/>
      <c r="C643" s="35" t="n"/>
      <c r="D643" s="39">
        <f>IF(C643="","",C643+30)</f>
        <v/>
      </c>
      <c r="E643" s="2" t="n"/>
      <c r="F643" s="14">
        <f>IF(E643="","",IFERROR(VLOOKUP(E643,'Clientes'!$A$2:$E$1000,2,FALSE),"Cliente no encontrado"))</f>
        <v/>
      </c>
      <c r="G643" s="15">
        <f>IF(E643="","",IFERROR(VLOOKUP(E643,'Clientes'!$A$2:$E$1000,3,FALSE),""))</f>
        <v/>
      </c>
      <c r="H643" s="14">
        <f>IF(E643="","",IFERROR(VLOOKUP(E643,'Clientes'!$A$2:$E$1000,4,FALSE),""))</f>
        <v/>
      </c>
      <c r="I643" s="2" t="n"/>
      <c r="J643" s="7" t="n"/>
      <c r="K643" s="8" t="n"/>
      <c r="L643" s="37" t="n"/>
      <c r="M643" s="10" t="n"/>
      <c r="N643" s="40">
        <f>IF(OR(K643="",L643=""),"",K643*L643*(1-M643))</f>
        <v/>
      </c>
      <c r="O643" s="10" t="n"/>
      <c r="P643" s="40">
        <f>IF(OR(N643="",O643=""),"",N643*O643)</f>
        <v/>
      </c>
      <c r="Q643" s="40">
        <f>IF(OR(N643="",P643=""),"",N643+P643)</f>
        <v/>
      </c>
      <c r="R643" s="2" t="n"/>
      <c r="S643" s="10" t="n"/>
      <c r="T643" s="40">
        <f>IF(OR(Q643="",S643=""),"",Q643*S643)</f>
        <v/>
      </c>
      <c r="U643" s="17">
        <f>IF(D643="","",D643-TODAY())</f>
        <v/>
      </c>
      <c r="V643" s="15">
        <f>IF(R643="","",IF(R643="Aceptado","Ganado",IF(R643="Rechazado","Perdido",IF(D643&lt;TODAY(),"Vencido","Pendiente"))))</f>
        <v/>
      </c>
      <c r="W643" s="7" t="n"/>
    </row>
    <row r="644">
      <c r="A644" s="2" t="n"/>
      <c r="B644" s="2" t="n"/>
      <c r="C644" s="35" t="n"/>
      <c r="D644" s="36">
        <f>IF(C644="","",C644+30)</f>
        <v/>
      </c>
      <c r="E644" s="2" t="n"/>
      <c r="F644" s="5">
        <f>IF(E644="","",IFERROR(VLOOKUP(E644,'Clientes'!$A$2:$E$1000,2,FALSE),"Cliente no encontrado"))</f>
        <v/>
      </c>
      <c r="G644" s="6">
        <f>IF(E644="","",IFERROR(VLOOKUP(E644,'Clientes'!$A$2:$E$1000,3,FALSE),""))</f>
        <v/>
      </c>
      <c r="H644" s="5">
        <f>IF(E644="","",IFERROR(VLOOKUP(E644,'Clientes'!$A$2:$E$1000,4,FALSE),""))</f>
        <v/>
      </c>
      <c r="I644" s="2" t="n"/>
      <c r="J644" s="7" t="n"/>
      <c r="K644" s="8" t="n"/>
      <c r="L644" s="37" t="n"/>
      <c r="M644" s="10" t="n"/>
      <c r="N644" s="38">
        <f>IF(OR(K644="",L644=""),"",K644*L644*(1-M644))</f>
        <v/>
      </c>
      <c r="O644" s="10" t="n"/>
      <c r="P644" s="38">
        <f>IF(OR(N644="",O644=""),"",N644*O644)</f>
        <v/>
      </c>
      <c r="Q644" s="38">
        <f>IF(OR(N644="",P644=""),"",N644+P644)</f>
        <v/>
      </c>
      <c r="R644" s="2" t="n"/>
      <c r="S644" s="10" t="n"/>
      <c r="T644" s="38">
        <f>IF(OR(Q644="",S644=""),"",Q644*S644)</f>
        <v/>
      </c>
      <c r="U644" s="12">
        <f>IF(D644="","",D644-TODAY())</f>
        <v/>
      </c>
      <c r="V644" s="6">
        <f>IF(R644="","",IF(R644="Aceptado","Ganado",IF(R644="Rechazado","Perdido",IF(D644&lt;TODAY(),"Vencido","Pendiente"))))</f>
        <v/>
      </c>
      <c r="W644" s="7" t="n"/>
    </row>
    <row r="645">
      <c r="A645" s="2" t="n"/>
      <c r="B645" s="2" t="n"/>
      <c r="C645" s="35" t="n"/>
      <c r="D645" s="39">
        <f>IF(C645="","",C645+30)</f>
        <v/>
      </c>
      <c r="E645" s="2" t="n"/>
      <c r="F645" s="14">
        <f>IF(E645="","",IFERROR(VLOOKUP(E645,'Clientes'!$A$2:$E$1000,2,FALSE),"Cliente no encontrado"))</f>
        <v/>
      </c>
      <c r="G645" s="15">
        <f>IF(E645="","",IFERROR(VLOOKUP(E645,'Clientes'!$A$2:$E$1000,3,FALSE),""))</f>
        <v/>
      </c>
      <c r="H645" s="14">
        <f>IF(E645="","",IFERROR(VLOOKUP(E645,'Clientes'!$A$2:$E$1000,4,FALSE),""))</f>
        <v/>
      </c>
      <c r="I645" s="2" t="n"/>
      <c r="J645" s="7" t="n"/>
      <c r="K645" s="8" t="n"/>
      <c r="L645" s="37" t="n"/>
      <c r="M645" s="10" t="n"/>
      <c r="N645" s="40">
        <f>IF(OR(K645="",L645=""),"",K645*L645*(1-M645))</f>
        <v/>
      </c>
      <c r="O645" s="10" t="n"/>
      <c r="P645" s="40">
        <f>IF(OR(N645="",O645=""),"",N645*O645)</f>
        <v/>
      </c>
      <c r="Q645" s="40">
        <f>IF(OR(N645="",P645=""),"",N645+P645)</f>
        <v/>
      </c>
      <c r="R645" s="2" t="n"/>
      <c r="S645" s="10" t="n"/>
      <c r="T645" s="40">
        <f>IF(OR(Q645="",S645=""),"",Q645*S645)</f>
        <v/>
      </c>
      <c r="U645" s="17">
        <f>IF(D645="","",D645-TODAY())</f>
        <v/>
      </c>
      <c r="V645" s="15">
        <f>IF(R645="","",IF(R645="Aceptado","Ganado",IF(R645="Rechazado","Perdido",IF(D645&lt;TODAY(),"Vencido","Pendiente"))))</f>
        <v/>
      </c>
      <c r="W645" s="7" t="n"/>
    </row>
    <row r="646">
      <c r="A646" s="2" t="n"/>
      <c r="B646" s="2" t="n"/>
      <c r="C646" s="35" t="n"/>
      <c r="D646" s="36">
        <f>IF(C646="","",C646+30)</f>
        <v/>
      </c>
      <c r="E646" s="2" t="n"/>
      <c r="F646" s="5">
        <f>IF(E646="","",IFERROR(VLOOKUP(E646,'Clientes'!$A$2:$E$1000,2,FALSE),"Cliente no encontrado"))</f>
        <v/>
      </c>
      <c r="G646" s="6">
        <f>IF(E646="","",IFERROR(VLOOKUP(E646,'Clientes'!$A$2:$E$1000,3,FALSE),""))</f>
        <v/>
      </c>
      <c r="H646" s="5">
        <f>IF(E646="","",IFERROR(VLOOKUP(E646,'Clientes'!$A$2:$E$1000,4,FALSE),""))</f>
        <v/>
      </c>
      <c r="I646" s="2" t="n"/>
      <c r="J646" s="7" t="n"/>
      <c r="K646" s="8" t="n"/>
      <c r="L646" s="37" t="n"/>
      <c r="M646" s="10" t="n"/>
      <c r="N646" s="38">
        <f>IF(OR(K646="",L646=""),"",K646*L646*(1-M646))</f>
        <v/>
      </c>
      <c r="O646" s="10" t="n"/>
      <c r="P646" s="38">
        <f>IF(OR(N646="",O646=""),"",N646*O646)</f>
        <v/>
      </c>
      <c r="Q646" s="38">
        <f>IF(OR(N646="",P646=""),"",N646+P646)</f>
        <v/>
      </c>
      <c r="R646" s="2" t="n"/>
      <c r="S646" s="10" t="n"/>
      <c r="T646" s="38">
        <f>IF(OR(Q646="",S646=""),"",Q646*S646)</f>
        <v/>
      </c>
      <c r="U646" s="12">
        <f>IF(D646="","",D646-TODAY())</f>
        <v/>
      </c>
      <c r="V646" s="6">
        <f>IF(R646="","",IF(R646="Aceptado","Ganado",IF(R646="Rechazado","Perdido",IF(D646&lt;TODAY(),"Vencido","Pendiente"))))</f>
        <v/>
      </c>
      <c r="W646" s="7" t="n"/>
    </row>
    <row r="647">
      <c r="A647" s="2" t="n"/>
      <c r="B647" s="2" t="n"/>
      <c r="C647" s="35" t="n"/>
      <c r="D647" s="39">
        <f>IF(C647="","",C647+30)</f>
        <v/>
      </c>
      <c r="E647" s="2" t="n"/>
      <c r="F647" s="14">
        <f>IF(E647="","",IFERROR(VLOOKUP(E647,'Clientes'!$A$2:$E$1000,2,FALSE),"Cliente no encontrado"))</f>
        <v/>
      </c>
      <c r="G647" s="15">
        <f>IF(E647="","",IFERROR(VLOOKUP(E647,'Clientes'!$A$2:$E$1000,3,FALSE),""))</f>
        <v/>
      </c>
      <c r="H647" s="14">
        <f>IF(E647="","",IFERROR(VLOOKUP(E647,'Clientes'!$A$2:$E$1000,4,FALSE),""))</f>
        <v/>
      </c>
      <c r="I647" s="2" t="n"/>
      <c r="J647" s="7" t="n"/>
      <c r="K647" s="8" t="n"/>
      <c r="L647" s="37" t="n"/>
      <c r="M647" s="10" t="n"/>
      <c r="N647" s="40">
        <f>IF(OR(K647="",L647=""),"",K647*L647*(1-M647))</f>
        <v/>
      </c>
      <c r="O647" s="10" t="n"/>
      <c r="P647" s="40">
        <f>IF(OR(N647="",O647=""),"",N647*O647)</f>
        <v/>
      </c>
      <c r="Q647" s="40">
        <f>IF(OR(N647="",P647=""),"",N647+P647)</f>
        <v/>
      </c>
      <c r="R647" s="2" t="n"/>
      <c r="S647" s="10" t="n"/>
      <c r="T647" s="40">
        <f>IF(OR(Q647="",S647=""),"",Q647*S647)</f>
        <v/>
      </c>
      <c r="U647" s="17">
        <f>IF(D647="","",D647-TODAY())</f>
        <v/>
      </c>
      <c r="V647" s="15">
        <f>IF(R647="","",IF(R647="Aceptado","Ganado",IF(R647="Rechazado","Perdido",IF(D647&lt;TODAY(),"Vencido","Pendiente"))))</f>
        <v/>
      </c>
      <c r="W647" s="7" t="n"/>
    </row>
    <row r="648">
      <c r="A648" s="2" t="n"/>
      <c r="B648" s="2" t="n"/>
      <c r="C648" s="35" t="n"/>
      <c r="D648" s="36">
        <f>IF(C648="","",C648+30)</f>
        <v/>
      </c>
      <c r="E648" s="2" t="n"/>
      <c r="F648" s="5">
        <f>IF(E648="","",IFERROR(VLOOKUP(E648,'Clientes'!$A$2:$E$1000,2,FALSE),"Cliente no encontrado"))</f>
        <v/>
      </c>
      <c r="G648" s="6">
        <f>IF(E648="","",IFERROR(VLOOKUP(E648,'Clientes'!$A$2:$E$1000,3,FALSE),""))</f>
        <v/>
      </c>
      <c r="H648" s="5">
        <f>IF(E648="","",IFERROR(VLOOKUP(E648,'Clientes'!$A$2:$E$1000,4,FALSE),""))</f>
        <v/>
      </c>
      <c r="I648" s="2" t="n"/>
      <c r="J648" s="7" t="n"/>
      <c r="K648" s="8" t="n"/>
      <c r="L648" s="37" t="n"/>
      <c r="M648" s="10" t="n"/>
      <c r="N648" s="38">
        <f>IF(OR(K648="",L648=""),"",K648*L648*(1-M648))</f>
        <v/>
      </c>
      <c r="O648" s="10" t="n"/>
      <c r="P648" s="38">
        <f>IF(OR(N648="",O648=""),"",N648*O648)</f>
        <v/>
      </c>
      <c r="Q648" s="38">
        <f>IF(OR(N648="",P648=""),"",N648+P648)</f>
        <v/>
      </c>
      <c r="R648" s="2" t="n"/>
      <c r="S648" s="10" t="n"/>
      <c r="T648" s="38">
        <f>IF(OR(Q648="",S648=""),"",Q648*S648)</f>
        <v/>
      </c>
      <c r="U648" s="12">
        <f>IF(D648="","",D648-TODAY())</f>
        <v/>
      </c>
      <c r="V648" s="6">
        <f>IF(R648="","",IF(R648="Aceptado","Ganado",IF(R648="Rechazado","Perdido",IF(D648&lt;TODAY(),"Vencido","Pendiente"))))</f>
        <v/>
      </c>
      <c r="W648" s="7" t="n"/>
    </row>
    <row r="649">
      <c r="A649" s="2" t="n"/>
      <c r="B649" s="2" t="n"/>
      <c r="C649" s="35" t="n"/>
      <c r="D649" s="39">
        <f>IF(C649="","",C649+30)</f>
        <v/>
      </c>
      <c r="E649" s="2" t="n"/>
      <c r="F649" s="14">
        <f>IF(E649="","",IFERROR(VLOOKUP(E649,'Clientes'!$A$2:$E$1000,2,FALSE),"Cliente no encontrado"))</f>
        <v/>
      </c>
      <c r="G649" s="15">
        <f>IF(E649="","",IFERROR(VLOOKUP(E649,'Clientes'!$A$2:$E$1000,3,FALSE),""))</f>
        <v/>
      </c>
      <c r="H649" s="14">
        <f>IF(E649="","",IFERROR(VLOOKUP(E649,'Clientes'!$A$2:$E$1000,4,FALSE),""))</f>
        <v/>
      </c>
      <c r="I649" s="2" t="n"/>
      <c r="J649" s="7" t="n"/>
      <c r="K649" s="8" t="n"/>
      <c r="L649" s="37" t="n"/>
      <c r="M649" s="10" t="n"/>
      <c r="N649" s="40">
        <f>IF(OR(K649="",L649=""),"",K649*L649*(1-M649))</f>
        <v/>
      </c>
      <c r="O649" s="10" t="n"/>
      <c r="P649" s="40">
        <f>IF(OR(N649="",O649=""),"",N649*O649)</f>
        <v/>
      </c>
      <c r="Q649" s="40">
        <f>IF(OR(N649="",P649=""),"",N649+P649)</f>
        <v/>
      </c>
      <c r="R649" s="2" t="n"/>
      <c r="S649" s="10" t="n"/>
      <c r="T649" s="40">
        <f>IF(OR(Q649="",S649=""),"",Q649*S649)</f>
        <v/>
      </c>
      <c r="U649" s="17">
        <f>IF(D649="","",D649-TODAY())</f>
        <v/>
      </c>
      <c r="V649" s="15">
        <f>IF(R649="","",IF(R649="Aceptado","Ganado",IF(R649="Rechazado","Perdido",IF(D649&lt;TODAY(),"Vencido","Pendiente"))))</f>
        <v/>
      </c>
      <c r="W649" s="7" t="n"/>
    </row>
    <row r="650">
      <c r="A650" s="2" t="n"/>
      <c r="B650" s="2" t="n"/>
      <c r="C650" s="35" t="n"/>
      <c r="D650" s="36">
        <f>IF(C650="","",C650+30)</f>
        <v/>
      </c>
      <c r="E650" s="2" t="n"/>
      <c r="F650" s="5">
        <f>IF(E650="","",IFERROR(VLOOKUP(E650,'Clientes'!$A$2:$E$1000,2,FALSE),"Cliente no encontrado"))</f>
        <v/>
      </c>
      <c r="G650" s="6">
        <f>IF(E650="","",IFERROR(VLOOKUP(E650,'Clientes'!$A$2:$E$1000,3,FALSE),""))</f>
        <v/>
      </c>
      <c r="H650" s="5">
        <f>IF(E650="","",IFERROR(VLOOKUP(E650,'Clientes'!$A$2:$E$1000,4,FALSE),""))</f>
        <v/>
      </c>
      <c r="I650" s="2" t="n"/>
      <c r="J650" s="7" t="n"/>
      <c r="K650" s="8" t="n"/>
      <c r="L650" s="37" t="n"/>
      <c r="M650" s="10" t="n"/>
      <c r="N650" s="38">
        <f>IF(OR(K650="",L650=""),"",K650*L650*(1-M650))</f>
        <v/>
      </c>
      <c r="O650" s="10" t="n"/>
      <c r="P650" s="38">
        <f>IF(OR(N650="",O650=""),"",N650*O650)</f>
        <v/>
      </c>
      <c r="Q650" s="38">
        <f>IF(OR(N650="",P650=""),"",N650+P650)</f>
        <v/>
      </c>
      <c r="R650" s="2" t="n"/>
      <c r="S650" s="10" t="n"/>
      <c r="T650" s="38">
        <f>IF(OR(Q650="",S650=""),"",Q650*S650)</f>
        <v/>
      </c>
      <c r="U650" s="12">
        <f>IF(D650="","",D650-TODAY())</f>
        <v/>
      </c>
      <c r="V650" s="6">
        <f>IF(R650="","",IF(R650="Aceptado","Ganado",IF(R650="Rechazado","Perdido",IF(D650&lt;TODAY(),"Vencido","Pendiente"))))</f>
        <v/>
      </c>
      <c r="W650" s="7" t="n"/>
    </row>
    <row r="651">
      <c r="A651" s="2" t="n"/>
      <c r="B651" s="2" t="n"/>
      <c r="C651" s="35" t="n"/>
      <c r="D651" s="39">
        <f>IF(C651="","",C651+30)</f>
        <v/>
      </c>
      <c r="E651" s="2" t="n"/>
      <c r="F651" s="14">
        <f>IF(E651="","",IFERROR(VLOOKUP(E651,'Clientes'!$A$2:$E$1000,2,FALSE),"Cliente no encontrado"))</f>
        <v/>
      </c>
      <c r="G651" s="15">
        <f>IF(E651="","",IFERROR(VLOOKUP(E651,'Clientes'!$A$2:$E$1000,3,FALSE),""))</f>
        <v/>
      </c>
      <c r="H651" s="14">
        <f>IF(E651="","",IFERROR(VLOOKUP(E651,'Clientes'!$A$2:$E$1000,4,FALSE),""))</f>
        <v/>
      </c>
      <c r="I651" s="2" t="n"/>
      <c r="J651" s="7" t="n"/>
      <c r="K651" s="8" t="n"/>
      <c r="L651" s="37" t="n"/>
      <c r="M651" s="10" t="n"/>
      <c r="N651" s="40">
        <f>IF(OR(K651="",L651=""),"",K651*L651*(1-M651))</f>
        <v/>
      </c>
      <c r="O651" s="10" t="n"/>
      <c r="P651" s="40">
        <f>IF(OR(N651="",O651=""),"",N651*O651)</f>
        <v/>
      </c>
      <c r="Q651" s="40">
        <f>IF(OR(N651="",P651=""),"",N651+P651)</f>
        <v/>
      </c>
      <c r="R651" s="2" t="n"/>
      <c r="S651" s="10" t="n"/>
      <c r="T651" s="40">
        <f>IF(OR(Q651="",S651=""),"",Q651*S651)</f>
        <v/>
      </c>
      <c r="U651" s="17">
        <f>IF(D651="","",D651-TODAY())</f>
        <v/>
      </c>
      <c r="V651" s="15">
        <f>IF(R651="","",IF(R651="Aceptado","Ganado",IF(R651="Rechazado","Perdido",IF(D651&lt;TODAY(),"Vencido","Pendiente"))))</f>
        <v/>
      </c>
      <c r="W651" s="7" t="n"/>
    </row>
    <row r="652">
      <c r="A652" s="2" t="n"/>
      <c r="B652" s="2" t="n"/>
      <c r="C652" s="35" t="n"/>
      <c r="D652" s="36">
        <f>IF(C652="","",C652+30)</f>
        <v/>
      </c>
      <c r="E652" s="2" t="n"/>
      <c r="F652" s="5">
        <f>IF(E652="","",IFERROR(VLOOKUP(E652,'Clientes'!$A$2:$E$1000,2,FALSE),"Cliente no encontrado"))</f>
        <v/>
      </c>
      <c r="G652" s="6">
        <f>IF(E652="","",IFERROR(VLOOKUP(E652,'Clientes'!$A$2:$E$1000,3,FALSE),""))</f>
        <v/>
      </c>
      <c r="H652" s="5">
        <f>IF(E652="","",IFERROR(VLOOKUP(E652,'Clientes'!$A$2:$E$1000,4,FALSE),""))</f>
        <v/>
      </c>
      <c r="I652" s="2" t="n"/>
      <c r="J652" s="7" t="n"/>
      <c r="K652" s="8" t="n"/>
      <c r="L652" s="37" t="n"/>
      <c r="M652" s="10" t="n"/>
      <c r="N652" s="38">
        <f>IF(OR(K652="",L652=""),"",K652*L652*(1-M652))</f>
        <v/>
      </c>
      <c r="O652" s="10" t="n"/>
      <c r="P652" s="38">
        <f>IF(OR(N652="",O652=""),"",N652*O652)</f>
        <v/>
      </c>
      <c r="Q652" s="38">
        <f>IF(OR(N652="",P652=""),"",N652+P652)</f>
        <v/>
      </c>
      <c r="R652" s="2" t="n"/>
      <c r="S652" s="10" t="n"/>
      <c r="T652" s="38">
        <f>IF(OR(Q652="",S652=""),"",Q652*S652)</f>
        <v/>
      </c>
      <c r="U652" s="12">
        <f>IF(D652="","",D652-TODAY())</f>
        <v/>
      </c>
      <c r="V652" s="6">
        <f>IF(R652="","",IF(R652="Aceptado","Ganado",IF(R652="Rechazado","Perdido",IF(D652&lt;TODAY(),"Vencido","Pendiente"))))</f>
        <v/>
      </c>
      <c r="W652" s="7" t="n"/>
    </row>
    <row r="653">
      <c r="A653" s="2" t="n"/>
      <c r="B653" s="2" t="n"/>
      <c r="C653" s="35" t="n"/>
      <c r="D653" s="39">
        <f>IF(C653="","",C653+30)</f>
        <v/>
      </c>
      <c r="E653" s="2" t="n"/>
      <c r="F653" s="14">
        <f>IF(E653="","",IFERROR(VLOOKUP(E653,'Clientes'!$A$2:$E$1000,2,FALSE),"Cliente no encontrado"))</f>
        <v/>
      </c>
      <c r="G653" s="15">
        <f>IF(E653="","",IFERROR(VLOOKUP(E653,'Clientes'!$A$2:$E$1000,3,FALSE),""))</f>
        <v/>
      </c>
      <c r="H653" s="14">
        <f>IF(E653="","",IFERROR(VLOOKUP(E653,'Clientes'!$A$2:$E$1000,4,FALSE),""))</f>
        <v/>
      </c>
      <c r="I653" s="2" t="n"/>
      <c r="J653" s="7" t="n"/>
      <c r="K653" s="8" t="n"/>
      <c r="L653" s="37" t="n"/>
      <c r="M653" s="10" t="n"/>
      <c r="N653" s="40">
        <f>IF(OR(K653="",L653=""),"",K653*L653*(1-M653))</f>
        <v/>
      </c>
      <c r="O653" s="10" t="n"/>
      <c r="P653" s="40">
        <f>IF(OR(N653="",O653=""),"",N653*O653)</f>
        <v/>
      </c>
      <c r="Q653" s="40">
        <f>IF(OR(N653="",P653=""),"",N653+P653)</f>
        <v/>
      </c>
      <c r="R653" s="2" t="n"/>
      <c r="S653" s="10" t="n"/>
      <c r="T653" s="40">
        <f>IF(OR(Q653="",S653=""),"",Q653*S653)</f>
        <v/>
      </c>
      <c r="U653" s="17">
        <f>IF(D653="","",D653-TODAY())</f>
        <v/>
      </c>
      <c r="V653" s="15">
        <f>IF(R653="","",IF(R653="Aceptado","Ganado",IF(R653="Rechazado","Perdido",IF(D653&lt;TODAY(),"Vencido","Pendiente"))))</f>
        <v/>
      </c>
      <c r="W653" s="7" t="n"/>
    </row>
    <row r="654">
      <c r="A654" s="2" t="n"/>
      <c r="B654" s="2" t="n"/>
      <c r="C654" s="35" t="n"/>
      <c r="D654" s="36">
        <f>IF(C654="","",C654+30)</f>
        <v/>
      </c>
      <c r="E654" s="2" t="n"/>
      <c r="F654" s="5">
        <f>IF(E654="","",IFERROR(VLOOKUP(E654,'Clientes'!$A$2:$E$1000,2,FALSE),"Cliente no encontrado"))</f>
        <v/>
      </c>
      <c r="G654" s="6">
        <f>IF(E654="","",IFERROR(VLOOKUP(E654,'Clientes'!$A$2:$E$1000,3,FALSE),""))</f>
        <v/>
      </c>
      <c r="H654" s="5">
        <f>IF(E654="","",IFERROR(VLOOKUP(E654,'Clientes'!$A$2:$E$1000,4,FALSE),""))</f>
        <v/>
      </c>
      <c r="I654" s="2" t="n"/>
      <c r="J654" s="7" t="n"/>
      <c r="K654" s="8" t="n"/>
      <c r="L654" s="37" t="n"/>
      <c r="M654" s="10" t="n"/>
      <c r="N654" s="38">
        <f>IF(OR(K654="",L654=""),"",K654*L654*(1-M654))</f>
        <v/>
      </c>
      <c r="O654" s="10" t="n"/>
      <c r="P654" s="38">
        <f>IF(OR(N654="",O654=""),"",N654*O654)</f>
        <v/>
      </c>
      <c r="Q654" s="38">
        <f>IF(OR(N654="",P654=""),"",N654+P654)</f>
        <v/>
      </c>
      <c r="R654" s="2" t="n"/>
      <c r="S654" s="10" t="n"/>
      <c r="T654" s="38">
        <f>IF(OR(Q654="",S654=""),"",Q654*S654)</f>
        <v/>
      </c>
      <c r="U654" s="12">
        <f>IF(D654="","",D654-TODAY())</f>
        <v/>
      </c>
      <c r="V654" s="6">
        <f>IF(R654="","",IF(R654="Aceptado","Ganado",IF(R654="Rechazado","Perdido",IF(D654&lt;TODAY(),"Vencido","Pendiente"))))</f>
        <v/>
      </c>
      <c r="W654" s="7" t="n"/>
    </row>
    <row r="655">
      <c r="A655" s="2" t="n"/>
      <c r="B655" s="2" t="n"/>
      <c r="C655" s="35" t="n"/>
      <c r="D655" s="39">
        <f>IF(C655="","",C655+30)</f>
        <v/>
      </c>
      <c r="E655" s="2" t="n"/>
      <c r="F655" s="14">
        <f>IF(E655="","",IFERROR(VLOOKUP(E655,'Clientes'!$A$2:$E$1000,2,FALSE),"Cliente no encontrado"))</f>
        <v/>
      </c>
      <c r="G655" s="15">
        <f>IF(E655="","",IFERROR(VLOOKUP(E655,'Clientes'!$A$2:$E$1000,3,FALSE),""))</f>
        <v/>
      </c>
      <c r="H655" s="14">
        <f>IF(E655="","",IFERROR(VLOOKUP(E655,'Clientes'!$A$2:$E$1000,4,FALSE),""))</f>
        <v/>
      </c>
      <c r="I655" s="2" t="n"/>
      <c r="J655" s="7" t="n"/>
      <c r="K655" s="8" t="n"/>
      <c r="L655" s="37" t="n"/>
      <c r="M655" s="10" t="n"/>
      <c r="N655" s="40">
        <f>IF(OR(K655="",L655=""),"",K655*L655*(1-M655))</f>
        <v/>
      </c>
      <c r="O655" s="10" t="n"/>
      <c r="P655" s="40">
        <f>IF(OR(N655="",O655=""),"",N655*O655)</f>
        <v/>
      </c>
      <c r="Q655" s="40">
        <f>IF(OR(N655="",P655=""),"",N655+P655)</f>
        <v/>
      </c>
      <c r="R655" s="2" t="n"/>
      <c r="S655" s="10" t="n"/>
      <c r="T655" s="40">
        <f>IF(OR(Q655="",S655=""),"",Q655*S655)</f>
        <v/>
      </c>
      <c r="U655" s="17">
        <f>IF(D655="","",D655-TODAY())</f>
        <v/>
      </c>
      <c r="V655" s="15">
        <f>IF(R655="","",IF(R655="Aceptado","Ganado",IF(R655="Rechazado","Perdido",IF(D655&lt;TODAY(),"Vencido","Pendiente"))))</f>
        <v/>
      </c>
      <c r="W655" s="7" t="n"/>
    </row>
    <row r="656">
      <c r="A656" s="2" t="n"/>
      <c r="B656" s="2" t="n"/>
      <c r="C656" s="35" t="n"/>
      <c r="D656" s="36">
        <f>IF(C656="","",C656+30)</f>
        <v/>
      </c>
      <c r="E656" s="2" t="n"/>
      <c r="F656" s="5">
        <f>IF(E656="","",IFERROR(VLOOKUP(E656,'Clientes'!$A$2:$E$1000,2,FALSE),"Cliente no encontrado"))</f>
        <v/>
      </c>
      <c r="G656" s="6">
        <f>IF(E656="","",IFERROR(VLOOKUP(E656,'Clientes'!$A$2:$E$1000,3,FALSE),""))</f>
        <v/>
      </c>
      <c r="H656" s="5">
        <f>IF(E656="","",IFERROR(VLOOKUP(E656,'Clientes'!$A$2:$E$1000,4,FALSE),""))</f>
        <v/>
      </c>
      <c r="I656" s="2" t="n"/>
      <c r="J656" s="7" t="n"/>
      <c r="K656" s="8" t="n"/>
      <c r="L656" s="37" t="n"/>
      <c r="M656" s="10" t="n"/>
      <c r="N656" s="38">
        <f>IF(OR(K656="",L656=""),"",K656*L656*(1-M656))</f>
        <v/>
      </c>
      <c r="O656" s="10" t="n"/>
      <c r="P656" s="38">
        <f>IF(OR(N656="",O656=""),"",N656*O656)</f>
        <v/>
      </c>
      <c r="Q656" s="38">
        <f>IF(OR(N656="",P656=""),"",N656+P656)</f>
        <v/>
      </c>
      <c r="R656" s="2" t="n"/>
      <c r="S656" s="10" t="n"/>
      <c r="T656" s="38">
        <f>IF(OR(Q656="",S656=""),"",Q656*S656)</f>
        <v/>
      </c>
      <c r="U656" s="12">
        <f>IF(D656="","",D656-TODAY())</f>
        <v/>
      </c>
      <c r="V656" s="6">
        <f>IF(R656="","",IF(R656="Aceptado","Ganado",IF(R656="Rechazado","Perdido",IF(D656&lt;TODAY(),"Vencido","Pendiente"))))</f>
        <v/>
      </c>
      <c r="W656" s="7" t="n"/>
    </row>
    <row r="657">
      <c r="A657" s="2" t="n"/>
      <c r="B657" s="2" t="n"/>
      <c r="C657" s="35" t="n"/>
      <c r="D657" s="39">
        <f>IF(C657="","",C657+30)</f>
        <v/>
      </c>
      <c r="E657" s="2" t="n"/>
      <c r="F657" s="14">
        <f>IF(E657="","",IFERROR(VLOOKUP(E657,'Clientes'!$A$2:$E$1000,2,FALSE),"Cliente no encontrado"))</f>
        <v/>
      </c>
      <c r="G657" s="15">
        <f>IF(E657="","",IFERROR(VLOOKUP(E657,'Clientes'!$A$2:$E$1000,3,FALSE),""))</f>
        <v/>
      </c>
      <c r="H657" s="14">
        <f>IF(E657="","",IFERROR(VLOOKUP(E657,'Clientes'!$A$2:$E$1000,4,FALSE),""))</f>
        <v/>
      </c>
      <c r="I657" s="2" t="n"/>
      <c r="J657" s="7" t="n"/>
      <c r="K657" s="8" t="n"/>
      <c r="L657" s="37" t="n"/>
      <c r="M657" s="10" t="n"/>
      <c r="N657" s="40">
        <f>IF(OR(K657="",L657=""),"",K657*L657*(1-M657))</f>
        <v/>
      </c>
      <c r="O657" s="10" t="n"/>
      <c r="P657" s="40">
        <f>IF(OR(N657="",O657=""),"",N657*O657)</f>
        <v/>
      </c>
      <c r="Q657" s="40">
        <f>IF(OR(N657="",P657=""),"",N657+P657)</f>
        <v/>
      </c>
      <c r="R657" s="2" t="n"/>
      <c r="S657" s="10" t="n"/>
      <c r="T657" s="40">
        <f>IF(OR(Q657="",S657=""),"",Q657*S657)</f>
        <v/>
      </c>
      <c r="U657" s="17">
        <f>IF(D657="","",D657-TODAY())</f>
        <v/>
      </c>
      <c r="V657" s="15">
        <f>IF(R657="","",IF(R657="Aceptado","Ganado",IF(R657="Rechazado","Perdido",IF(D657&lt;TODAY(),"Vencido","Pendiente"))))</f>
        <v/>
      </c>
      <c r="W657" s="7" t="n"/>
    </row>
    <row r="658">
      <c r="A658" s="2" t="n"/>
      <c r="B658" s="2" t="n"/>
      <c r="C658" s="35" t="n"/>
      <c r="D658" s="36">
        <f>IF(C658="","",C658+30)</f>
        <v/>
      </c>
      <c r="E658" s="2" t="n"/>
      <c r="F658" s="5">
        <f>IF(E658="","",IFERROR(VLOOKUP(E658,'Clientes'!$A$2:$E$1000,2,FALSE),"Cliente no encontrado"))</f>
        <v/>
      </c>
      <c r="G658" s="6">
        <f>IF(E658="","",IFERROR(VLOOKUP(E658,'Clientes'!$A$2:$E$1000,3,FALSE),""))</f>
        <v/>
      </c>
      <c r="H658" s="5">
        <f>IF(E658="","",IFERROR(VLOOKUP(E658,'Clientes'!$A$2:$E$1000,4,FALSE),""))</f>
        <v/>
      </c>
      <c r="I658" s="2" t="n"/>
      <c r="J658" s="7" t="n"/>
      <c r="K658" s="8" t="n"/>
      <c r="L658" s="37" t="n"/>
      <c r="M658" s="10" t="n"/>
      <c r="N658" s="38">
        <f>IF(OR(K658="",L658=""),"",K658*L658*(1-M658))</f>
        <v/>
      </c>
      <c r="O658" s="10" t="n"/>
      <c r="P658" s="38">
        <f>IF(OR(N658="",O658=""),"",N658*O658)</f>
        <v/>
      </c>
      <c r="Q658" s="38">
        <f>IF(OR(N658="",P658=""),"",N658+P658)</f>
        <v/>
      </c>
      <c r="R658" s="2" t="n"/>
      <c r="S658" s="10" t="n"/>
      <c r="T658" s="38">
        <f>IF(OR(Q658="",S658=""),"",Q658*S658)</f>
        <v/>
      </c>
      <c r="U658" s="12">
        <f>IF(D658="","",D658-TODAY())</f>
        <v/>
      </c>
      <c r="V658" s="6">
        <f>IF(R658="","",IF(R658="Aceptado","Ganado",IF(R658="Rechazado","Perdido",IF(D658&lt;TODAY(),"Vencido","Pendiente"))))</f>
        <v/>
      </c>
      <c r="W658" s="7" t="n"/>
    </row>
    <row r="659">
      <c r="A659" s="2" t="n"/>
      <c r="B659" s="2" t="n"/>
      <c r="C659" s="35" t="n"/>
      <c r="D659" s="39">
        <f>IF(C659="","",C659+30)</f>
        <v/>
      </c>
      <c r="E659" s="2" t="n"/>
      <c r="F659" s="14">
        <f>IF(E659="","",IFERROR(VLOOKUP(E659,'Clientes'!$A$2:$E$1000,2,FALSE),"Cliente no encontrado"))</f>
        <v/>
      </c>
      <c r="G659" s="15">
        <f>IF(E659="","",IFERROR(VLOOKUP(E659,'Clientes'!$A$2:$E$1000,3,FALSE),""))</f>
        <v/>
      </c>
      <c r="H659" s="14">
        <f>IF(E659="","",IFERROR(VLOOKUP(E659,'Clientes'!$A$2:$E$1000,4,FALSE),""))</f>
        <v/>
      </c>
      <c r="I659" s="2" t="n"/>
      <c r="J659" s="7" t="n"/>
      <c r="K659" s="8" t="n"/>
      <c r="L659" s="37" t="n"/>
      <c r="M659" s="10" t="n"/>
      <c r="N659" s="40">
        <f>IF(OR(K659="",L659=""),"",K659*L659*(1-M659))</f>
        <v/>
      </c>
      <c r="O659" s="10" t="n"/>
      <c r="P659" s="40">
        <f>IF(OR(N659="",O659=""),"",N659*O659)</f>
        <v/>
      </c>
      <c r="Q659" s="40">
        <f>IF(OR(N659="",P659=""),"",N659+P659)</f>
        <v/>
      </c>
      <c r="R659" s="2" t="n"/>
      <c r="S659" s="10" t="n"/>
      <c r="T659" s="40">
        <f>IF(OR(Q659="",S659=""),"",Q659*S659)</f>
        <v/>
      </c>
      <c r="U659" s="17">
        <f>IF(D659="","",D659-TODAY())</f>
        <v/>
      </c>
      <c r="V659" s="15">
        <f>IF(R659="","",IF(R659="Aceptado","Ganado",IF(R659="Rechazado","Perdido",IF(D659&lt;TODAY(),"Vencido","Pendiente"))))</f>
        <v/>
      </c>
      <c r="W659" s="7" t="n"/>
    </row>
    <row r="660">
      <c r="A660" s="2" t="n"/>
      <c r="B660" s="2" t="n"/>
      <c r="C660" s="35" t="n"/>
      <c r="D660" s="36">
        <f>IF(C660="","",C660+30)</f>
        <v/>
      </c>
      <c r="E660" s="2" t="n"/>
      <c r="F660" s="5">
        <f>IF(E660="","",IFERROR(VLOOKUP(E660,'Clientes'!$A$2:$E$1000,2,FALSE),"Cliente no encontrado"))</f>
        <v/>
      </c>
      <c r="G660" s="6">
        <f>IF(E660="","",IFERROR(VLOOKUP(E660,'Clientes'!$A$2:$E$1000,3,FALSE),""))</f>
        <v/>
      </c>
      <c r="H660" s="5">
        <f>IF(E660="","",IFERROR(VLOOKUP(E660,'Clientes'!$A$2:$E$1000,4,FALSE),""))</f>
        <v/>
      </c>
      <c r="I660" s="2" t="n"/>
      <c r="J660" s="7" t="n"/>
      <c r="K660" s="8" t="n"/>
      <c r="L660" s="37" t="n"/>
      <c r="M660" s="10" t="n"/>
      <c r="N660" s="38">
        <f>IF(OR(K660="",L660=""),"",K660*L660*(1-M660))</f>
        <v/>
      </c>
      <c r="O660" s="10" t="n"/>
      <c r="P660" s="38">
        <f>IF(OR(N660="",O660=""),"",N660*O660)</f>
        <v/>
      </c>
      <c r="Q660" s="38">
        <f>IF(OR(N660="",P660=""),"",N660+P660)</f>
        <v/>
      </c>
      <c r="R660" s="2" t="n"/>
      <c r="S660" s="10" t="n"/>
      <c r="T660" s="38">
        <f>IF(OR(Q660="",S660=""),"",Q660*S660)</f>
        <v/>
      </c>
      <c r="U660" s="12">
        <f>IF(D660="","",D660-TODAY())</f>
        <v/>
      </c>
      <c r="V660" s="6">
        <f>IF(R660="","",IF(R660="Aceptado","Ganado",IF(R660="Rechazado","Perdido",IF(D660&lt;TODAY(),"Vencido","Pendiente"))))</f>
        <v/>
      </c>
      <c r="W660" s="7" t="n"/>
    </row>
    <row r="661">
      <c r="A661" s="2" t="n"/>
      <c r="B661" s="2" t="n"/>
      <c r="C661" s="35" t="n"/>
      <c r="D661" s="39">
        <f>IF(C661="","",C661+30)</f>
        <v/>
      </c>
      <c r="E661" s="2" t="n"/>
      <c r="F661" s="14">
        <f>IF(E661="","",IFERROR(VLOOKUP(E661,'Clientes'!$A$2:$E$1000,2,FALSE),"Cliente no encontrado"))</f>
        <v/>
      </c>
      <c r="G661" s="15">
        <f>IF(E661="","",IFERROR(VLOOKUP(E661,'Clientes'!$A$2:$E$1000,3,FALSE),""))</f>
        <v/>
      </c>
      <c r="H661" s="14">
        <f>IF(E661="","",IFERROR(VLOOKUP(E661,'Clientes'!$A$2:$E$1000,4,FALSE),""))</f>
        <v/>
      </c>
      <c r="I661" s="2" t="n"/>
      <c r="J661" s="7" t="n"/>
      <c r="K661" s="8" t="n"/>
      <c r="L661" s="37" t="n"/>
      <c r="M661" s="10" t="n"/>
      <c r="N661" s="40">
        <f>IF(OR(K661="",L661=""),"",K661*L661*(1-M661))</f>
        <v/>
      </c>
      <c r="O661" s="10" t="n"/>
      <c r="P661" s="40">
        <f>IF(OR(N661="",O661=""),"",N661*O661)</f>
        <v/>
      </c>
      <c r="Q661" s="40">
        <f>IF(OR(N661="",P661=""),"",N661+P661)</f>
        <v/>
      </c>
      <c r="R661" s="2" t="n"/>
      <c r="S661" s="10" t="n"/>
      <c r="T661" s="40">
        <f>IF(OR(Q661="",S661=""),"",Q661*S661)</f>
        <v/>
      </c>
      <c r="U661" s="17">
        <f>IF(D661="","",D661-TODAY())</f>
        <v/>
      </c>
      <c r="V661" s="15">
        <f>IF(R661="","",IF(R661="Aceptado","Ganado",IF(R661="Rechazado","Perdido",IF(D661&lt;TODAY(),"Vencido","Pendiente"))))</f>
        <v/>
      </c>
      <c r="W661" s="7" t="n"/>
    </row>
    <row r="662">
      <c r="A662" s="2" t="n"/>
      <c r="B662" s="2" t="n"/>
      <c r="C662" s="35" t="n"/>
      <c r="D662" s="36">
        <f>IF(C662="","",C662+30)</f>
        <v/>
      </c>
      <c r="E662" s="2" t="n"/>
      <c r="F662" s="5">
        <f>IF(E662="","",IFERROR(VLOOKUP(E662,'Clientes'!$A$2:$E$1000,2,FALSE),"Cliente no encontrado"))</f>
        <v/>
      </c>
      <c r="G662" s="6">
        <f>IF(E662="","",IFERROR(VLOOKUP(E662,'Clientes'!$A$2:$E$1000,3,FALSE),""))</f>
        <v/>
      </c>
      <c r="H662" s="5">
        <f>IF(E662="","",IFERROR(VLOOKUP(E662,'Clientes'!$A$2:$E$1000,4,FALSE),""))</f>
        <v/>
      </c>
      <c r="I662" s="2" t="n"/>
      <c r="J662" s="7" t="n"/>
      <c r="K662" s="8" t="n"/>
      <c r="L662" s="37" t="n"/>
      <c r="M662" s="10" t="n"/>
      <c r="N662" s="38">
        <f>IF(OR(K662="",L662=""),"",K662*L662*(1-M662))</f>
        <v/>
      </c>
      <c r="O662" s="10" t="n"/>
      <c r="P662" s="38">
        <f>IF(OR(N662="",O662=""),"",N662*O662)</f>
        <v/>
      </c>
      <c r="Q662" s="38">
        <f>IF(OR(N662="",P662=""),"",N662+P662)</f>
        <v/>
      </c>
      <c r="R662" s="2" t="n"/>
      <c r="S662" s="10" t="n"/>
      <c r="T662" s="38">
        <f>IF(OR(Q662="",S662=""),"",Q662*S662)</f>
        <v/>
      </c>
      <c r="U662" s="12">
        <f>IF(D662="","",D662-TODAY())</f>
        <v/>
      </c>
      <c r="V662" s="6">
        <f>IF(R662="","",IF(R662="Aceptado","Ganado",IF(R662="Rechazado","Perdido",IF(D662&lt;TODAY(),"Vencido","Pendiente"))))</f>
        <v/>
      </c>
      <c r="W662" s="7" t="n"/>
    </row>
    <row r="663">
      <c r="A663" s="2" t="n"/>
      <c r="B663" s="2" t="n"/>
      <c r="C663" s="35" t="n"/>
      <c r="D663" s="39">
        <f>IF(C663="","",C663+30)</f>
        <v/>
      </c>
      <c r="E663" s="2" t="n"/>
      <c r="F663" s="14">
        <f>IF(E663="","",IFERROR(VLOOKUP(E663,'Clientes'!$A$2:$E$1000,2,FALSE),"Cliente no encontrado"))</f>
        <v/>
      </c>
      <c r="G663" s="15">
        <f>IF(E663="","",IFERROR(VLOOKUP(E663,'Clientes'!$A$2:$E$1000,3,FALSE),""))</f>
        <v/>
      </c>
      <c r="H663" s="14">
        <f>IF(E663="","",IFERROR(VLOOKUP(E663,'Clientes'!$A$2:$E$1000,4,FALSE),""))</f>
        <v/>
      </c>
      <c r="I663" s="2" t="n"/>
      <c r="J663" s="7" t="n"/>
      <c r="K663" s="8" t="n"/>
      <c r="L663" s="37" t="n"/>
      <c r="M663" s="10" t="n"/>
      <c r="N663" s="40">
        <f>IF(OR(K663="",L663=""),"",K663*L663*(1-M663))</f>
        <v/>
      </c>
      <c r="O663" s="10" t="n"/>
      <c r="P663" s="40">
        <f>IF(OR(N663="",O663=""),"",N663*O663)</f>
        <v/>
      </c>
      <c r="Q663" s="40">
        <f>IF(OR(N663="",P663=""),"",N663+P663)</f>
        <v/>
      </c>
      <c r="R663" s="2" t="n"/>
      <c r="S663" s="10" t="n"/>
      <c r="T663" s="40">
        <f>IF(OR(Q663="",S663=""),"",Q663*S663)</f>
        <v/>
      </c>
      <c r="U663" s="17">
        <f>IF(D663="","",D663-TODAY())</f>
        <v/>
      </c>
      <c r="V663" s="15">
        <f>IF(R663="","",IF(R663="Aceptado","Ganado",IF(R663="Rechazado","Perdido",IF(D663&lt;TODAY(),"Vencido","Pendiente"))))</f>
        <v/>
      </c>
      <c r="W663" s="7" t="n"/>
    </row>
    <row r="664">
      <c r="A664" s="2" t="n"/>
      <c r="B664" s="2" t="n"/>
      <c r="C664" s="35" t="n"/>
      <c r="D664" s="36">
        <f>IF(C664="","",C664+30)</f>
        <v/>
      </c>
      <c r="E664" s="2" t="n"/>
      <c r="F664" s="5">
        <f>IF(E664="","",IFERROR(VLOOKUP(E664,'Clientes'!$A$2:$E$1000,2,FALSE),"Cliente no encontrado"))</f>
        <v/>
      </c>
      <c r="G664" s="6">
        <f>IF(E664="","",IFERROR(VLOOKUP(E664,'Clientes'!$A$2:$E$1000,3,FALSE),""))</f>
        <v/>
      </c>
      <c r="H664" s="5">
        <f>IF(E664="","",IFERROR(VLOOKUP(E664,'Clientes'!$A$2:$E$1000,4,FALSE),""))</f>
        <v/>
      </c>
      <c r="I664" s="2" t="n"/>
      <c r="J664" s="7" t="n"/>
      <c r="K664" s="8" t="n"/>
      <c r="L664" s="37" t="n"/>
      <c r="M664" s="10" t="n"/>
      <c r="N664" s="38">
        <f>IF(OR(K664="",L664=""),"",K664*L664*(1-M664))</f>
        <v/>
      </c>
      <c r="O664" s="10" t="n"/>
      <c r="P664" s="38">
        <f>IF(OR(N664="",O664=""),"",N664*O664)</f>
        <v/>
      </c>
      <c r="Q664" s="38">
        <f>IF(OR(N664="",P664=""),"",N664+P664)</f>
        <v/>
      </c>
      <c r="R664" s="2" t="n"/>
      <c r="S664" s="10" t="n"/>
      <c r="T664" s="38">
        <f>IF(OR(Q664="",S664=""),"",Q664*S664)</f>
        <v/>
      </c>
      <c r="U664" s="12">
        <f>IF(D664="","",D664-TODAY())</f>
        <v/>
      </c>
      <c r="V664" s="6">
        <f>IF(R664="","",IF(R664="Aceptado","Ganado",IF(R664="Rechazado","Perdido",IF(D664&lt;TODAY(),"Vencido","Pendiente"))))</f>
        <v/>
      </c>
      <c r="W664" s="7" t="n"/>
    </row>
    <row r="665">
      <c r="A665" s="2" t="n"/>
      <c r="B665" s="2" t="n"/>
      <c r="C665" s="35" t="n"/>
      <c r="D665" s="39">
        <f>IF(C665="","",C665+30)</f>
        <v/>
      </c>
      <c r="E665" s="2" t="n"/>
      <c r="F665" s="14">
        <f>IF(E665="","",IFERROR(VLOOKUP(E665,'Clientes'!$A$2:$E$1000,2,FALSE),"Cliente no encontrado"))</f>
        <v/>
      </c>
      <c r="G665" s="15">
        <f>IF(E665="","",IFERROR(VLOOKUP(E665,'Clientes'!$A$2:$E$1000,3,FALSE),""))</f>
        <v/>
      </c>
      <c r="H665" s="14">
        <f>IF(E665="","",IFERROR(VLOOKUP(E665,'Clientes'!$A$2:$E$1000,4,FALSE),""))</f>
        <v/>
      </c>
      <c r="I665" s="2" t="n"/>
      <c r="J665" s="7" t="n"/>
      <c r="K665" s="8" t="n"/>
      <c r="L665" s="37" t="n"/>
      <c r="M665" s="10" t="n"/>
      <c r="N665" s="40">
        <f>IF(OR(K665="",L665=""),"",K665*L665*(1-M665))</f>
        <v/>
      </c>
      <c r="O665" s="10" t="n"/>
      <c r="P665" s="40">
        <f>IF(OR(N665="",O665=""),"",N665*O665)</f>
        <v/>
      </c>
      <c r="Q665" s="40">
        <f>IF(OR(N665="",P665=""),"",N665+P665)</f>
        <v/>
      </c>
      <c r="R665" s="2" t="n"/>
      <c r="S665" s="10" t="n"/>
      <c r="T665" s="40">
        <f>IF(OR(Q665="",S665=""),"",Q665*S665)</f>
        <v/>
      </c>
      <c r="U665" s="17">
        <f>IF(D665="","",D665-TODAY())</f>
        <v/>
      </c>
      <c r="V665" s="15">
        <f>IF(R665="","",IF(R665="Aceptado","Ganado",IF(R665="Rechazado","Perdido",IF(D665&lt;TODAY(),"Vencido","Pendiente"))))</f>
        <v/>
      </c>
      <c r="W665" s="7" t="n"/>
    </row>
    <row r="666">
      <c r="A666" s="2" t="n"/>
      <c r="B666" s="2" t="n"/>
      <c r="C666" s="35" t="n"/>
      <c r="D666" s="36">
        <f>IF(C666="","",C666+30)</f>
        <v/>
      </c>
      <c r="E666" s="2" t="n"/>
      <c r="F666" s="5">
        <f>IF(E666="","",IFERROR(VLOOKUP(E666,'Clientes'!$A$2:$E$1000,2,FALSE),"Cliente no encontrado"))</f>
        <v/>
      </c>
      <c r="G666" s="6">
        <f>IF(E666="","",IFERROR(VLOOKUP(E666,'Clientes'!$A$2:$E$1000,3,FALSE),""))</f>
        <v/>
      </c>
      <c r="H666" s="5">
        <f>IF(E666="","",IFERROR(VLOOKUP(E666,'Clientes'!$A$2:$E$1000,4,FALSE),""))</f>
        <v/>
      </c>
      <c r="I666" s="2" t="n"/>
      <c r="J666" s="7" t="n"/>
      <c r="K666" s="8" t="n"/>
      <c r="L666" s="37" t="n"/>
      <c r="M666" s="10" t="n"/>
      <c r="N666" s="38">
        <f>IF(OR(K666="",L666=""),"",K666*L666*(1-M666))</f>
        <v/>
      </c>
      <c r="O666" s="10" t="n"/>
      <c r="P666" s="38">
        <f>IF(OR(N666="",O666=""),"",N666*O666)</f>
        <v/>
      </c>
      <c r="Q666" s="38">
        <f>IF(OR(N666="",P666=""),"",N666+P666)</f>
        <v/>
      </c>
      <c r="R666" s="2" t="n"/>
      <c r="S666" s="10" t="n"/>
      <c r="T666" s="38">
        <f>IF(OR(Q666="",S666=""),"",Q666*S666)</f>
        <v/>
      </c>
      <c r="U666" s="12">
        <f>IF(D666="","",D666-TODAY())</f>
        <v/>
      </c>
      <c r="V666" s="6">
        <f>IF(R666="","",IF(R666="Aceptado","Ganado",IF(R666="Rechazado","Perdido",IF(D666&lt;TODAY(),"Vencido","Pendiente"))))</f>
        <v/>
      </c>
      <c r="W666" s="7" t="n"/>
    </row>
    <row r="667">
      <c r="A667" s="2" t="n"/>
      <c r="B667" s="2" t="n"/>
      <c r="C667" s="35" t="n"/>
      <c r="D667" s="39">
        <f>IF(C667="","",C667+30)</f>
        <v/>
      </c>
      <c r="E667" s="2" t="n"/>
      <c r="F667" s="14">
        <f>IF(E667="","",IFERROR(VLOOKUP(E667,'Clientes'!$A$2:$E$1000,2,FALSE),"Cliente no encontrado"))</f>
        <v/>
      </c>
      <c r="G667" s="15">
        <f>IF(E667="","",IFERROR(VLOOKUP(E667,'Clientes'!$A$2:$E$1000,3,FALSE),""))</f>
        <v/>
      </c>
      <c r="H667" s="14">
        <f>IF(E667="","",IFERROR(VLOOKUP(E667,'Clientes'!$A$2:$E$1000,4,FALSE),""))</f>
        <v/>
      </c>
      <c r="I667" s="2" t="n"/>
      <c r="J667" s="7" t="n"/>
      <c r="K667" s="8" t="n"/>
      <c r="L667" s="37" t="n"/>
      <c r="M667" s="10" t="n"/>
      <c r="N667" s="40">
        <f>IF(OR(K667="",L667=""),"",K667*L667*(1-M667))</f>
        <v/>
      </c>
      <c r="O667" s="10" t="n"/>
      <c r="P667" s="40">
        <f>IF(OR(N667="",O667=""),"",N667*O667)</f>
        <v/>
      </c>
      <c r="Q667" s="40">
        <f>IF(OR(N667="",P667=""),"",N667+P667)</f>
        <v/>
      </c>
      <c r="R667" s="2" t="n"/>
      <c r="S667" s="10" t="n"/>
      <c r="T667" s="40">
        <f>IF(OR(Q667="",S667=""),"",Q667*S667)</f>
        <v/>
      </c>
      <c r="U667" s="17">
        <f>IF(D667="","",D667-TODAY())</f>
        <v/>
      </c>
      <c r="V667" s="15">
        <f>IF(R667="","",IF(R667="Aceptado","Ganado",IF(R667="Rechazado","Perdido",IF(D667&lt;TODAY(),"Vencido","Pendiente"))))</f>
        <v/>
      </c>
      <c r="W667" s="7" t="n"/>
    </row>
    <row r="668">
      <c r="A668" s="2" t="n"/>
      <c r="B668" s="2" t="n"/>
      <c r="C668" s="35" t="n"/>
      <c r="D668" s="36">
        <f>IF(C668="","",C668+30)</f>
        <v/>
      </c>
      <c r="E668" s="2" t="n"/>
      <c r="F668" s="5">
        <f>IF(E668="","",IFERROR(VLOOKUP(E668,'Clientes'!$A$2:$E$1000,2,FALSE),"Cliente no encontrado"))</f>
        <v/>
      </c>
      <c r="G668" s="6">
        <f>IF(E668="","",IFERROR(VLOOKUP(E668,'Clientes'!$A$2:$E$1000,3,FALSE),""))</f>
        <v/>
      </c>
      <c r="H668" s="5">
        <f>IF(E668="","",IFERROR(VLOOKUP(E668,'Clientes'!$A$2:$E$1000,4,FALSE),""))</f>
        <v/>
      </c>
      <c r="I668" s="2" t="n"/>
      <c r="J668" s="7" t="n"/>
      <c r="K668" s="8" t="n"/>
      <c r="L668" s="37" t="n"/>
      <c r="M668" s="10" t="n"/>
      <c r="N668" s="38">
        <f>IF(OR(K668="",L668=""),"",K668*L668*(1-M668))</f>
        <v/>
      </c>
      <c r="O668" s="10" t="n"/>
      <c r="P668" s="38">
        <f>IF(OR(N668="",O668=""),"",N668*O668)</f>
        <v/>
      </c>
      <c r="Q668" s="38">
        <f>IF(OR(N668="",P668=""),"",N668+P668)</f>
        <v/>
      </c>
      <c r="R668" s="2" t="n"/>
      <c r="S668" s="10" t="n"/>
      <c r="T668" s="38">
        <f>IF(OR(Q668="",S668=""),"",Q668*S668)</f>
        <v/>
      </c>
      <c r="U668" s="12">
        <f>IF(D668="","",D668-TODAY())</f>
        <v/>
      </c>
      <c r="V668" s="6">
        <f>IF(R668="","",IF(R668="Aceptado","Ganado",IF(R668="Rechazado","Perdido",IF(D668&lt;TODAY(),"Vencido","Pendiente"))))</f>
        <v/>
      </c>
      <c r="W668" s="7" t="n"/>
    </row>
    <row r="669">
      <c r="A669" s="2" t="n"/>
      <c r="B669" s="2" t="n"/>
      <c r="C669" s="35" t="n"/>
      <c r="D669" s="39">
        <f>IF(C669="","",C669+30)</f>
        <v/>
      </c>
      <c r="E669" s="2" t="n"/>
      <c r="F669" s="14">
        <f>IF(E669="","",IFERROR(VLOOKUP(E669,'Clientes'!$A$2:$E$1000,2,FALSE),"Cliente no encontrado"))</f>
        <v/>
      </c>
      <c r="G669" s="15">
        <f>IF(E669="","",IFERROR(VLOOKUP(E669,'Clientes'!$A$2:$E$1000,3,FALSE),""))</f>
        <v/>
      </c>
      <c r="H669" s="14">
        <f>IF(E669="","",IFERROR(VLOOKUP(E669,'Clientes'!$A$2:$E$1000,4,FALSE),""))</f>
        <v/>
      </c>
      <c r="I669" s="2" t="n"/>
      <c r="J669" s="7" t="n"/>
      <c r="K669" s="8" t="n"/>
      <c r="L669" s="37" t="n"/>
      <c r="M669" s="10" t="n"/>
      <c r="N669" s="40">
        <f>IF(OR(K669="",L669=""),"",K669*L669*(1-M669))</f>
        <v/>
      </c>
      <c r="O669" s="10" t="n"/>
      <c r="P669" s="40">
        <f>IF(OR(N669="",O669=""),"",N669*O669)</f>
        <v/>
      </c>
      <c r="Q669" s="40">
        <f>IF(OR(N669="",P669=""),"",N669+P669)</f>
        <v/>
      </c>
      <c r="R669" s="2" t="n"/>
      <c r="S669" s="10" t="n"/>
      <c r="T669" s="40">
        <f>IF(OR(Q669="",S669=""),"",Q669*S669)</f>
        <v/>
      </c>
      <c r="U669" s="17">
        <f>IF(D669="","",D669-TODAY())</f>
        <v/>
      </c>
      <c r="V669" s="15">
        <f>IF(R669="","",IF(R669="Aceptado","Ganado",IF(R669="Rechazado","Perdido",IF(D669&lt;TODAY(),"Vencido","Pendiente"))))</f>
        <v/>
      </c>
      <c r="W669" s="7" t="n"/>
    </row>
    <row r="670">
      <c r="A670" s="2" t="n"/>
      <c r="B670" s="2" t="n"/>
      <c r="C670" s="35" t="n"/>
      <c r="D670" s="36">
        <f>IF(C670="","",C670+30)</f>
        <v/>
      </c>
      <c r="E670" s="2" t="n"/>
      <c r="F670" s="5">
        <f>IF(E670="","",IFERROR(VLOOKUP(E670,'Clientes'!$A$2:$E$1000,2,FALSE),"Cliente no encontrado"))</f>
        <v/>
      </c>
      <c r="G670" s="6">
        <f>IF(E670="","",IFERROR(VLOOKUP(E670,'Clientes'!$A$2:$E$1000,3,FALSE),""))</f>
        <v/>
      </c>
      <c r="H670" s="5">
        <f>IF(E670="","",IFERROR(VLOOKUP(E670,'Clientes'!$A$2:$E$1000,4,FALSE),""))</f>
        <v/>
      </c>
      <c r="I670" s="2" t="n"/>
      <c r="J670" s="7" t="n"/>
      <c r="K670" s="8" t="n"/>
      <c r="L670" s="37" t="n"/>
      <c r="M670" s="10" t="n"/>
      <c r="N670" s="38">
        <f>IF(OR(K670="",L670=""),"",K670*L670*(1-M670))</f>
        <v/>
      </c>
      <c r="O670" s="10" t="n"/>
      <c r="P670" s="38">
        <f>IF(OR(N670="",O670=""),"",N670*O670)</f>
        <v/>
      </c>
      <c r="Q670" s="38">
        <f>IF(OR(N670="",P670=""),"",N670+P670)</f>
        <v/>
      </c>
      <c r="R670" s="2" t="n"/>
      <c r="S670" s="10" t="n"/>
      <c r="T670" s="38">
        <f>IF(OR(Q670="",S670=""),"",Q670*S670)</f>
        <v/>
      </c>
      <c r="U670" s="12">
        <f>IF(D670="","",D670-TODAY())</f>
        <v/>
      </c>
      <c r="V670" s="6">
        <f>IF(R670="","",IF(R670="Aceptado","Ganado",IF(R670="Rechazado","Perdido",IF(D670&lt;TODAY(),"Vencido","Pendiente"))))</f>
        <v/>
      </c>
      <c r="W670" s="7" t="n"/>
    </row>
    <row r="671">
      <c r="A671" s="2" t="n"/>
      <c r="B671" s="2" t="n"/>
      <c r="C671" s="35" t="n"/>
      <c r="D671" s="39">
        <f>IF(C671="","",C671+30)</f>
        <v/>
      </c>
      <c r="E671" s="2" t="n"/>
      <c r="F671" s="14">
        <f>IF(E671="","",IFERROR(VLOOKUP(E671,'Clientes'!$A$2:$E$1000,2,FALSE),"Cliente no encontrado"))</f>
        <v/>
      </c>
      <c r="G671" s="15">
        <f>IF(E671="","",IFERROR(VLOOKUP(E671,'Clientes'!$A$2:$E$1000,3,FALSE),""))</f>
        <v/>
      </c>
      <c r="H671" s="14">
        <f>IF(E671="","",IFERROR(VLOOKUP(E671,'Clientes'!$A$2:$E$1000,4,FALSE),""))</f>
        <v/>
      </c>
      <c r="I671" s="2" t="n"/>
      <c r="J671" s="7" t="n"/>
      <c r="K671" s="8" t="n"/>
      <c r="L671" s="37" t="n"/>
      <c r="M671" s="10" t="n"/>
      <c r="N671" s="40">
        <f>IF(OR(K671="",L671=""),"",K671*L671*(1-M671))</f>
        <v/>
      </c>
      <c r="O671" s="10" t="n"/>
      <c r="P671" s="40">
        <f>IF(OR(N671="",O671=""),"",N671*O671)</f>
        <v/>
      </c>
      <c r="Q671" s="40">
        <f>IF(OR(N671="",P671=""),"",N671+P671)</f>
        <v/>
      </c>
      <c r="R671" s="2" t="n"/>
      <c r="S671" s="10" t="n"/>
      <c r="T671" s="40">
        <f>IF(OR(Q671="",S671=""),"",Q671*S671)</f>
        <v/>
      </c>
      <c r="U671" s="17">
        <f>IF(D671="","",D671-TODAY())</f>
        <v/>
      </c>
      <c r="V671" s="15">
        <f>IF(R671="","",IF(R671="Aceptado","Ganado",IF(R671="Rechazado","Perdido",IF(D671&lt;TODAY(),"Vencido","Pendiente"))))</f>
        <v/>
      </c>
      <c r="W671" s="7" t="n"/>
    </row>
    <row r="672">
      <c r="A672" s="2" t="n"/>
      <c r="B672" s="2" t="n"/>
      <c r="C672" s="35" t="n"/>
      <c r="D672" s="36">
        <f>IF(C672="","",C672+30)</f>
        <v/>
      </c>
      <c r="E672" s="2" t="n"/>
      <c r="F672" s="5">
        <f>IF(E672="","",IFERROR(VLOOKUP(E672,'Clientes'!$A$2:$E$1000,2,FALSE),"Cliente no encontrado"))</f>
        <v/>
      </c>
      <c r="G672" s="6">
        <f>IF(E672="","",IFERROR(VLOOKUP(E672,'Clientes'!$A$2:$E$1000,3,FALSE),""))</f>
        <v/>
      </c>
      <c r="H672" s="5">
        <f>IF(E672="","",IFERROR(VLOOKUP(E672,'Clientes'!$A$2:$E$1000,4,FALSE),""))</f>
        <v/>
      </c>
      <c r="I672" s="2" t="n"/>
      <c r="J672" s="7" t="n"/>
      <c r="K672" s="8" t="n"/>
      <c r="L672" s="37" t="n"/>
      <c r="M672" s="10" t="n"/>
      <c r="N672" s="38">
        <f>IF(OR(K672="",L672=""),"",K672*L672*(1-M672))</f>
        <v/>
      </c>
      <c r="O672" s="10" t="n"/>
      <c r="P672" s="38">
        <f>IF(OR(N672="",O672=""),"",N672*O672)</f>
        <v/>
      </c>
      <c r="Q672" s="38">
        <f>IF(OR(N672="",P672=""),"",N672+P672)</f>
        <v/>
      </c>
      <c r="R672" s="2" t="n"/>
      <c r="S672" s="10" t="n"/>
      <c r="T672" s="38">
        <f>IF(OR(Q672="",S672=""),"",Q672*S672)</f>
        <v/>
      </c>
      <c r="U672" s="12">
        <f>IF(D672="","",D672-TODAY())</f>
        <v/>
      </c>
      <c r="V672" s="6">
        <f>IF(R672="","",IF(R672="Aceptado","Ganado",IF(R672="Rechazado","Perdido",IF(D672&lt;TODAY(),"Vencido","Pendiente"))))</f>
        <v/>
      </c>
      <c r="W672" s="7" t="n"/>
    </row>
    <row r="673">
      <c r="A673" s="2" t="n"/>
      <c r="B673" s="2" t="n"/>
      <c r="C673" s="35" t="n"/>
      <c r="D673" s="39">
        <f>IF(C673="","",C673+30)</f>
        <v/>
      </c>
      <c r="E673" s="2" t="n"/>
      <c r="F673" s="14">
        <f>IF(E673="","",IFERROR(VLOOKUP(E673,'Clientes'!$A$2:$E$1000,2,FALSE),"Cliente no encontrado"))</f>
        <v/>
      </c>
      <c r="G673" s="15">
        <f>IF(E673="","",IFERROR(VLOOKUP(E673,'Clientes'!$A$2:$E$1000,3,FALSE),""))</f>
        <v/>
      </c>
      <c r="H673" s="14">
        <f>IF(E673="","",IFERROR(VLOOKUP(E673,'Clientes'!$A$2:$E$1000,4,FALSE),""))</f>
        <v/>
      </c>
      <c r="I673" s="2" t="n"/>
      <c r="J673" s="7" t="n"/>
      <c r="K673" s="8" t="n"/>
      <c r="L673" s="37" t="n"/>
      <c r="M673" s="10" t="n"/>
      <c r="N673" s="40">
        <f>IF(OR(K673="",L673=""),"",K673*L673*(1-M673))</f>
        <v/>
      </c>
      <c r="O673" s="10" t="n"/>
      <c r="P673" s="40">
        <f>IF(OR(N673="",O673=""),"",N673*O673)</f>
        <v/>
      </c>
      <c r="Q673" s="40">
        <f>IF(OR(N673="",P673=""),"",N673+P673)</f>
        <v/>
      </c>
      <c r="R673" s="2" t="n"/>
      <c r="S673" s="10" t="n"/>
      <c r="T673" s="40">
        <f>IF(OR(Q673="",S673=""),"",Q673*S673)</f>
        <v/>
      </c>
      <c r="U673" s="17">
        <f>IF(D673="","",D673-TODAY())</f>
        <v/>
      </c>
      <c r="V673" s="15">
        <f>IF(R673="","",IF(R673="Aceptado","Ganado",IF(R673="Rechazado","Perdido",IF(D673&lt;TODAY(),"Vencido","Pendiente"))))</f>
        <v/>
      </c>
      <c r="W673" s="7" t="n"/>
    </row>
    <row r="674">
      <c r="A674" s="2" t="n"/>
      <c r="B674" s="2" t="n"/>
      <c r="C674" s="35" t="n"/>
      <c r="D674" s="36">
        <f>IF(C674="","",C674+30)</f>
        <v/>
      </c>
      <c r="E674" s="2" t="n"/>
      <c r="F674" s="5">
        <f>IF(E674="","",IFERROR(VLOOKUP(E674,'Clientes'!$A$2:$E$1000,2,FALSE),"Cliente no encontrado"))</f>
        <v/>
      </c>
      <c r="G674" s="6">
        <f>IF(E674="","",IFERROR(VLOOKUP(E674,'Clientes'!$A$2:$E$1000,3,FALSE),""))</f>
        <v/>
      </c>
      <c r="H674" s="5">
        <f>IF(E674="","",IFERROR(VLOOKUP(E674,'Clientes'!$A$2:$E$1000,4,FALSE),""))</f>
        <v/>
      </c>
      <c r="I674" s="2" t="n"/>
      <c r="J674" s="7" t="n"/>
      <c r="K674" s="8" t="n"/>
      <c r="L674" s="37" t="n"/>
      <c r="M674" s="10" t="n"/>
      <c r="N674" s="38">
        <f>IF(OR(K674="",L674=""),"",K674*L674*(1-M674))</f>
        <v/>
      </c>
      <c r="O674" s="10" t="n"/>
      <c r="P674" s="38">
        <f>IF(OR(N674="",O674=""),"",N674*O674)</f>
        <v/>
      </c>
      <c r="Q674" s="38">
        <f>IF(OR(N674="",P674=""),"",N674+P674)</f>
        <v/>
      </c>
      <c r="R674" s="2" t="n"/>
      <c r="S674" s="10" t="n"/>
      <c r="T674" s="38">
        <f>IF(OR(Q674="",S674=""),"",Q674*S674)</f>
        <v/>
      </c>
      <c r="U674" s="12">
        <f>IF(D674="","",D674-TODAY())</f>
        <v/>
      </c>
      <c r="V674" s="6">
        <f>IF(R674="","",IF(R674="Aceptado","Ganado",IF(R674="Rechazado","Perdido",IF(D674&lt;TODAY(),"Vencido","Pendiente"))))</f>
        <v/>
      </c>
      <c r="W674" s="7" t="n"/>
    </row>
    <row r="675">
      <c r="A675" s="2" t="n"/>
      <c r="B675" s="2" t="n"/>
      <c r="C675" s="35" t="n"/>
      <c r="D675" s="39">
        <f>IF(C675="","",C675+30)</f>
        <v/>
      </c>
      <c r="E675" s="2" t="n"/>
      <c r="F675" s="14">
        <f>IF(E675="","",IFERROR(VLOOKUP(E675,'Clientes'!$A$2:$E$1000,2,FALSE),"Cliente no encontrado"))</f>
        <v/>
      </c>
      <c r="G675" s="15">
        <f>IF(E675="","",IFERROR(VLOOKUP(E675,'Clientes'!$A$2:$E$1000,3,FALSE),""))</f>
        <v/>
      </c>
      <c r="H675" s="14">
        <f>IF(E675="","",IFERROR(VLOOKUP(E675,'Clientes'!$A$2:$E$1000,4,FALSE),""))</f>
        <v/>
      </c>
      <c r="I675" s="2" t="n"/>
      <c r="J675" s="7" t="n"/>
      <c r="K675" s="8" t="n"/>
      <c r="L675" s="37" t="n"/>
      <c r="M675" s="10" t="n"/>
      <c r="N675" s="40">
        <f>IF(OR(K675="",L675=""),"",K675*L675*(1-M675))</f>
        <v/>
      </c>
      <c r="O675" s="10" t="n"/>
      <c r="P675" s="40">
        <f>IF(OR(N675="",O675=""),"",N675*O675)</f>
        <v/>
      </c>
      <c r="Q675" s="40">
        <f>IF(OR(N675="",P675=""),"",N675+P675)</f>
        <v/>
      </c>
      <c r="R675" s="2" t="n"/>
      <c r="S675" s="10" t="n"/>
      <c r="T675" s="40">
        <f>IF(OR(Q675="",S675=""),"",Q675*S675)</f>
        <v/>
      </c>
      <c r="U675" s="17">
        <f>IF(D675="","",D675-TODAY())</f>
        <v/>
      </c>
      <c r="V675" s="15">
        <f>IF(R675="","",IF(R675="Aceptado","Ganado",IF(R675="Rechazado","Perdido",IF(D675&lt;TODAY(),"Vencido","Pendiente"))))</f>
        <v/>
      </c>
      <c r="W675" s="7" t="n"/>
    </row>
    <row r="676">
      <c r="A676" s="2" t="n"/>
      <c r="B676" s="2" t="n"/>
      <c r="C676" s="35" t="n"/>
      <c r="D676" s="36">
        <f>IF(C676="","",C676+30)</f>
        <v/>
      </c>
      <c r="E676" s="2" t="n"/>
      <c r="F676" s="5">
        <f>IF(E676="","",IFERROR(VLOOKUP(E676,'Clientes'!$A$2:$E$1000,2,FALSE),"Cliente no encontrado"))</f>
        <v/>
      </c>
      <c r="G676" s="6">
        <f>IF(E676="","",IFERROR(VLOOKUP(E676,'Clientes'!$A$2:$E$1000,3,FALSE),""))</f>
        <v/>
      </c>
      <c r="H676" s="5">
        <f>IF(E676="","",IFERROR(VLOOKUP(E676,'Clientes'!$A$2:$E$1000,4,FALSE),""))</f>
        <v/>
      </c>
      <c r="I676" s="2" t="n"/>
      <c r="J676" s="7" t="n"/>
      <c r="K676" s="8" t="n"/>
      <c r="L676" s="37" t="n"/>
      <c r="M676" s="10" t="n"/>
      <c r="N676" s="38">
        <f>IF(OR(K676="",L676=""),"",K676*L676*(1-M676))</f>
        <v/>
      </c>
      <c r="O676" s="10" t="n"/>
      <c r="P676" s="38">
        <f>IF(OR(N676="",O676=""),"",N676*O676)</f>
        <v/>
      </c>
      <c r="Q676" s="38">
        <f>IF(OR(N676="",P676=""),"",N676+P676)</f>
        <v/>
      </c>
      <c r="R676" s="2" t="n"/>
      <c r="S676" s="10" t="n"/>
      <c r="T676" s="38">
        <f>IF(OR(Q676="",S676=""),"",Q676*S676)</f>
        <v/>
      </c>
      <c r="U676" s="12">
        <f>IF(D676="","",D676-TODAY())</f>
        <v/>
      </c>
      <c r="V676" s="6">
        <f>IF(R676="","",IF(R676="Aceptado","Ganado",IF(R676="Rechazado","Perdido",IF(D676&lt;TODAY(),"Vencido","Pendiente"))))</f>
        <v/>
      </c>
      <c r="W676" s="7" t="n"/>
    </row>
    <row r="677">
      <c r="A677" s="2" t="n"/>
      <c r="B677" s="2" t="n"/>
      <c r="C677" s="35" t="n"/>
      <c r="D677" s="39">
        <f>IF(C677="","",C677+30)</f>
        <v/>
      </c>
      <c r="E677" s="2" t="n"/>
      <c r="F677" s="14">
        <f>IF(E677="","",IFERROR(VLOOKUP(E677,'Clientes'!$A$2:$E$1000,2,FALSE),"Cliente no encontrado"))</f>
        <v/>
      </c>
      <c r="G677" s="15">
        <f>IF(E677="","",IFERROR(VLOOKUP(E677,'Clientes'!$A$2:$E$1000,3,FALSE),""))</f>
        <v/>
      </c>
      <c r="H677" s="14">
        <f>IF(E677="","",IFERROR(VLOOKUP(E677,'Clientes'!$A$2:$E$1000,4,FALSE),""))</f>
        <v/>
      </c>
      <c r="I677" s="2" t="n"/>
      <c r="J677" s="7" t="n"/>
      <c r="K677" s="8" t="n"/>
      <c r="L677" s="37" t="n"/>
      <c r="M677" s="10" t="n"/>
      <c r="N677" s="40">
        <f>IF(OR(K677="",L677=""),"",K677*L677*(1-M677))</f>
        <v/>
      </c>
      <c r="O677" s="10" t="n"/>
      <c r="P677" s="40">
        <f>IF(OR(N677="",O677=""),"",N677*O677)</f>
        <v/>
      </c>
      <c r="Q677" s="40">
        <f>IF(OR(N677="",P677=""),"",N677+P677)</f>
        <v/>
      </c>
      <c r="R677" s="2" t="n"/>
      <c r="S677" s="10" t="n"/>
      <c r="T677" s="40">
        <f>IF(OR(Q677="",S677=""),"",Q677*S677)</f>
        <v/>
      </c>
      <c r="U677" s="17">
        <f>IF(D677="","",D677-TODAY())</f>
        <v/>
      </c>
      <c r="V677" s="15">
        <f>IF(R677="","",IF(R677="Aceptado","Ganado",IF(R677="Rechazado","Perdido",IF(D677&lt;TODAY(),"Vencido","Pendiente"))))</f>
        <v/>
      </c>
      <c r="W677" s="7" t="n"/>
    </row>
    <row r="678">
      <c r="A678" s="2" t="n"/>
      <c r="B678" s="2" t="n"/>
      <c r="C678" s="35" t="n"/>
      <c r="D678" s="36">
        <f>IF(C678="","",C678+30)</f>
        <v/>
      </c>
      <c r="E678" s="2" t="n"/>
      <c r="F678" s="5">
        <f>IF(E678="","",IFERROR(VLOOKUP(E678,'Clientes'!$A$2:$E$1000,2,FALSE),"Cliente no encontrado"))</f>
        <v/>
      </c>
      <c r="G678" s="6">
        <f>IF(E678="","",IFERROR(VLOOKUP(E678,'Clientes'!$A$2:$E$1000,3,FALSE),""))</f>
        <v/>
      </c>
      <c r="H678" s="5">
        <f>IF(E678="","",IFERROR(VLOOKUP(E678,'Clientes'!$A$2:$E$1000,4,FALSE),""))</f>
        <v/>
      </c>
      <c r="I678" s="2" t="n"/>
      <c r="J678" s="7" t="n"/>
      <c r="K678" s="8" t="n"/>
      <c r="L678" s="37" t="n"/>
      <c r="M678" s="10" t="n"/>
      <c r="N678" s="38">
        <f>IF(OR(K678="",L678=""),"",K678*L678*(1-M678))</f>
        <v/>
      </c>
      <c r="O678" s="10" t="n"/>
      <c r="P678" s="38">
        <f>IF(OR(N678="",O678=""),"",N678*O678)</f>
        <v/>
      </c>
      <c r="Q678" s="38">
        <f>IF(OR(N678="",P678=""),"",N678+P678)</f>
        <v/>
      </c>
      <c r="R678" s="2" t="n"/>
      <c r="S678" s="10" t="n"/>
      <c r="T678" s="38">
        <f>IF(OR(Q678="",S678=""),"",Q678*S678)</f>
        <v/>
      </c>
      <c r="U678" s="12">
        <f>IF(D678="","",D678-TODAY())</f>
        <v/>
      </c>
      <c r="V678" s="6">
        <f>IF(R678="","",IF(R678="Aceptado","Ganado",IF(R678="Rechazado","Perdido",IF(D678&lt;TODAY(),"Vencido","Pendiente"))))</f>
        <v/>
      </c>
      <c r="W678" s="7" t="n"/>
    </row>
    <row r="679">
      <c r="A679" s="2" t="n"/>
      <c r="B679" s="2" t="n"/>
      <c r="C679" s="35" t="n"/>
      <c r="D679" s="39">
        <f>IF(C679="","",C679+30)</f>
        <v/>
      </c>
      <c r="E679" s="2" t="n"/>
      <c r="F679" s="14">
        <f>IF(E679="","",IFERROR(VLOOKUP(E679,'Clientes'!$A$2:$E$1000,2,FALSE),"Cliente no encontrado"))</f>
        <v/>
      </c>
      <c r="G679" s="15">
        <f>IF(E679="","",IFERROR(VLOOKUP(E679,'Clientes'!$A$2:$E$1000,3,FALSE),""))</f>
        <v/>
      </c>
      <c r="H679" s="14">
        <f>IF(E679="","",IFERROR(VLOOKUP(E679,'Clientes'!$A$2:$E$1000,4,FALSE),""))</f>
        <v/>
      </c>
      <c r="I679" s="2" t="n"/>
      <c r="J679" s="7" t="n"/>
      <c r="K679" s="8" t="n"/>
      <c r="L679" s="37" t="n"/>
      <c r="M679" s="10" t="n"/>
      <c r="N679" s="40">
        <f>IF(OR(K679="",L679=""),"",K679*L679*(1-M679))</f>
        <v/>
      </c>
      <c r="O679" s="10" t="n"/>
      <c r="P679" s="40">
        <f>IF(OR(N679="",O679=""),"",N679*O679)</f>
        <v/>
      </c>
      <c r="Q679" s="40">
        <f>IF(OR(N679="",P679=""),"",N679+P679)</f>
        <v/>
      </c>
      <c r="R679" s="2" t="n"/>
      <c r="S679" s="10" t="n"/>
      <c r="T679" s="40">
        <f>IF(OR(Q679="",S679=""),"",Q679*S679)</f>
        <v/>
      </c>
      <c r="U679" s="17">
        <f>IF(D679="","",D679-TODAY())</f>
        <v/>
      </c>
      <c r="V679" s="15">
        <f>IF(R679="","",IF(R679="Aceptado","Ganado",IF(R679="Rechazado","Perdido",IF(D679&lt;TODAY(),"Vencido","Pendiente"))))</f>
        <v/>
      </c>
      <c r="W679" s="7" t="n"/>
    </row>
    <row r="680">
      <c r="A680" s="2" t="n"/>
      <c r="B680" s="2" t="n"/>
      <c r="C680" s="35" t="n"/>
      <c r="D680" s="36">
        <f>IF(C680="","",C680+30)</f>
        <v/>
      </c>
      <c r="E680" s="2" t="n"/>
      <c r="F680" s="5">
        <f>IF(E680="","",IFERROR(VLOOKUP(E680,'Clientes'!$A$2:$E$1000,2,FALSE),"Cliente no encontrado"))</f>
        <v/>
      </c>
      <c r="G680" s="6">
        <f>IF(E680="","",IFERROR(VLOOKUP(E680,'Clientes'!$A$2:$E$1000,3,FALSE),""))</f>
        <v/>
      </c>
      <c r="H680" s="5">
        <f>IF(E680="","",IFERROR(VLOOKUP(E680,'Clientes'!$A$2:$E$1000,4,FALSE),""))</f>
        <v/>
      </c>
      <c r="I680" s="2" t="n"/>
      <c r="J680" s="7" t="n"/>
      <c r="K680" s="8" t="n"/>
      <c r="L680" s="37" t="n"/>
      <c r="M680" s="10" t="n"/>
      <c r="N680" s="38">
        <f>IF(OR(K680="",L680=""),"",K680*L680*(1-M680))</f>
        <v/>
      </c>
      <c r="O680" s="10" t="n"/>
      <c r="P680" s="38">
        <f>IF(OR(N680="",O680=""),"",N680*O680)</f>
        <v/>
      </c>
      <c r="Q680" s="38">
        <f>IF(OR(N680="",P680=""),"",N680+P680)</f>
        <v/>
      </c>
      <c r="R680" s="2" t="n"/>
      <c r="S680" s="10" t="n"/>
      <c r="T680" s="38">
        <f>IF(OR(Q680="",S680=""),"",Q680*S680)</f>
        <v/>
      </c>
      <c r="U680" s="12">
        <f>IF(D680="","",D680-TODAY())</f>
        <v/>
      </c>
      <c r="V680" s="6">
        <f>IF(R680="","",IF(R680="Aceptado","Ganado",IF(R680="Rechazado","Perdido",IF(D680&lt;TODAY(),"Vencido","Pendiente"))))</f>
        <v/>
      </c>
      <c r="W680" s="7" t="n"/>
    </row>
    <row r="681">
      <c r="A681" s="2" t="n"/>
      <c r="B681" s="2" t="n"/>
      <c r="C681" s="35" t="n"/>
      <c r="D681" s="39">
        <f>IF(C681="","",C681+30)</f>
        <v/>
      </c>
      <c r="E681" s="2" t="n"/>
      <c r="F681" s="14">
        <f>IF(E681="","",IFERROR(VLOOKUP(E681,'Clientes'!$A$2:$E$1000,2,FALSE),"Cliente no encontrado"))</f>
        <v/>
      </c>
      <c r="G681" s="15">
        <f>IF(E681="","",IFERROR(VLOOKUP(E681,'Clientes'!$A$2:$E$1000,3,FALSE),""))</f>
        <v/>
      </c>
      <c r="H681" s="14">
        <f>IF(E681="","",IFERROR(VLOOKUP(E681,'Clientes'!$A$2:$E$1000,4,FALSE),""))</f>
        <v/>
      </c>
      <c r="I681" s="2" t="n"/>
      <c r="J681" s="7" t="n"/>
      <c r="K681" s="8" t="n"/>
      <c r="L681" s="37" t="n"/>
      <c r="M681" s="10" t="n"/>
      <c r="N681" s="40">
        <f>IF(OR(K681="",L681=""),"",K681*L681*(1-M681))</f>
        <v/>
      </c>
      <c r="O681" s="10" t="n"/>
      <c r="P681" s="40">
        <f>IF(OR(N681="",O681=""),"",N681*O681)</f>
        <v/>
      </c>
      <c r="Q681" s="40">
        <f>IF(OR(N681="",P681=""),"",N681+P681)</f>
        <v/>
      </c>
      <c r="R681" s="2" t="n"/>
      <c r="S681" s="10" t="n"/>
      <c r="T681" s="40">
        <f>IF(OR(Q681="",S681=""),"",Q681*S681)</f>
        <v/>
      </c>
      <c r="U681" s="17">
        <f>IF(D681="","",D681-TODAY())</f>
        <v/>
      </c>
      <c r="V681" s="15">
        <f>IF(R681="","",IF(R681="Aceptado","Ganado",IF(R681="Rechazado","Perdido",IF(D681&lt;TODAY(),"Vencido","Pendiente"))))</f>
        <v/>
      </c>
      <c r="W681" s="7" t="n"/>
    </row>
    <row r="682">
      <c r="A682" s="2" t="n"/>
      <c r="B682" s="2" t="n"/>
      <c r="C682" s="35" t="n"/>
      <c r="D682" s="36">
        <f>IF(C682="","",C682+30)</f>
        <v/>
      </c>
      <c r="E682" s="2" t="n"/>
      <c r="F682" s="5">
        <f>IF(E682="","",IFERROR(VLOOKUP(E682,'Clientes'!$A$2:$E$1000,2,FALSE),"Cliente no encontrado"))</f>
        <v/>
      </c>
      <c r="G682" s="6">
        <f>IF(E682="","",IFERROR(VLOOKUP(E682,'Clientes'!$A$2:$E$1000,3,FALSE),""))</f>
        <v/>
      </c>
      <c r="H682" s="5">
        <f>IF(E682="","",IFERROR(VLOOKUP(E682,'Clientes'!$A$2:$E$1000,4,FALSE),""))</f>
        <v/>
      </c>
      <c r="I682" s="2" t="n"/>
      <c r="J682" s="7" t="n"/>
      <c r="K682" s="8" t="n"/>
      <c r="L682" s="37" t="n"/>
      <c r="M682" s="10" t="n"/>
      <c r="N682" s="38">
        <f>IF(OR(K682="",L682=""),"",K682*L682*(1-M682))</f>
        <v/>
      </c>
      <c r="O682" s="10" t="n"/>
      <c r="P682" s="38">
        <f>IF(OR(N682="",O682=""),"",N682*O682)</f>
        <v/>
      </c>
      <c r="Q682" s="38">
        <f>IF(OR(N682="",P682=""),"",N682+P682)</f>
        <v/>
      </c>
      <c r="R682" s="2" t="n"/>
      <c r="S682" s="10" t="n"/>
      <c r="T682" s="38">
        <f>IF(OR(Q682="",S682=""),"",Q682*S682)</f>
        <v/>
      </c>
      <c r="U682" s="12">
        <f>IF(D682="","",D682-TODAY())</f>
        <v/>
      </c>
      <c r="V682" s="6">
        <f>IF(R682="","",IF(R682="Aceptado","Ganado",IF(R682="Rechazado","Perdido",IF(D682&lt;TODAY(),"Vencido","Pendiente"))))</f>
        <v/>
      </c>
      <c r="W682" s="7" t="n"/>
    </row>
    <row r="683">
      <c r="A683" s="2" t="n"/>
      <c r="B683" s="2" t="n"/>
      <c r="C683" s="35" t="n"/>
      <c r="D683" s="39">
        <f>IF(C683="","",C683+30)</f>
        <v/>
      </c>
      <c r="E683" s="2" t="n"/>
      <c r="F683" s="14">
        <f>IF(E683="","",IFERROR(VLOOKUP(E683,'Clientes'!$A$2:$E$1000,2,FALSE),"Cliente no encontrado"))</f>
        <v/>
      </c>
      <c r="G683" s="15">
        <f>IF(E683="","",IFERROR(VLOOKUP(E683,'Clientes'!$A$2:$E$1000,3,FALSE),""))</f>
        <v/>
      </c>
      <c r="H683" s="14">
        <f>IF(E683="","",IFERROR(VLOOKUP(E683,'Clientes'!$A$2:$E$1000,4,FALSE),""))</f>
        <v/>
      </c>
      <c r="I683" s="2" t="n"/>
      <c r="J683" s="7" t="n"/>
      <c r="K683" s="8" t="n"/>
      <c r="L683" s="37" t="n"/>
      <c r="M683" s="10" t="n"/>
      <c r="N683" s="40">
        <f>IF(OR(K683="",L683=""),"",K683*L683*(1-M683))</f>
        <v/>
      </c>
      <c r="O683" s="10" t="n"/>
      <c r="P683" s="40">
        <f>IF(OR(N683="",O683=""),"",N683*O683)</f>
        <v/>
      </c>
      <c r="Q683" s="40">
        <f>IF(OR(N683="",P683=""),"",N683+P683)</f>
        <v/>
      </c>
      <c r="R683" s="2" t="n"/>
      <c r="S683" s="10" t="n"/>
      <c r="T683" s="40">
        <f>IF(OR(Q683="",S683=""),"",Q683*S683)</f>
        <v/>
      </c>
      <c r="U683" s="17">
        <f>IF(D683="","",D683-TODAY())</f>
        <v/>
      </c>
      <c r="V683" s="15">
        <f>IF(R683="","",IF(R683="Aceptado","Ganado",IF(R683="Rechazado","Perdido",IF(D683&lt;TODAY(),"Vencido","Pendiente"))))</f>
        <v/>
      </c>
      <c r="W683" s="7" t="n"/>
    </row>
    <row r="684">
      <c r="A684" s="2" t="n"/>
      <c r="B684" s="2" t="n"/>
      <c r="C684" s="35" t="n"/>
      <c r="D684" s="36">
        <f>IF(C684="","",C684+30)</f>
        <v/>
      </c>
      <c r="E684" s="2" t="n"/>
      <c r="F684" s="5">
        <f>IF(E684="","",IFERROR(VLOOKUP(E684,'Clientes'!$A$2:$E$1000,2,FALSE),"Cliente no encontrado"))</f>
        <v/>
      </c>
      <c r="G684" s="6">
        <f>IF(E684="","",IFERROR(VLOOKUP(E684,'Clientes'!$A$2:$E$1000,3,FALSE),""))</f>
        <v/>
      </c>
      <c r="H684" s="5">
        <f>IF(E684="","",IFERROR(VLOOKUP(E684,'Clientes'!$A$2:$E$1000,4,FALSE),""))</f>
        <v/>
      </c>
      <c r="I684" s="2" t="n"/>
      <c r="J684" s="7" t="n"/>
      <c r="K684" s="8" t="n"/>
      <c r="L684" s="37" t="n"/>
      <c r="M684" s="10" t="n"/>
      <c r="N684" s="38">
        <f>IF(OR(K684="",L684=""),"",K684*L684*(1-M684))</f>
        <v/>
      </c>
      <c r="O684" s="10" t="n"/>
      <c r="P684" s="38">
        <f>IF(OR(N684="",O684=""),"",N684*O684)</f>
        <v/>
      </c>
      <c r="Q684" s="38">
        <f>IF(OR(N684="",P684=""),"",N684+P684)</f>
        <v/>
      </c>
      <c r="R684" s="2" t="n"/>
      <c r="S684" s="10" t="n"/>
      <c r="T684" s="38">
        <f>IF(OR(Q684="",S684=""),"",Q684*S684)</f>
        <v/>
      </c>
      <c r="U684" s="12">
        <f>IF(D684="","",D684-TODAY())</f>
        <v/>
      </c>
      <c r="V684" s="6">
        <f>IF(R684="","",IF(R684="Aceptado","Ganado",IF(R684="Rechazado","Perdido",IF(D684&lt;TODAY(),"Vencido","Pendiente"))))</f>
        <v/>
      </c>
      <c r="W684" s="7" t="n"/>
    </row>
    <row r="685">
      <c r="A685" s="2" t="n"/>
      <c r="B685" s="2" t="n"/>
      <c r="C685" s="35" t="n"/>
      <c r="D685" s="39">
        <f>IF(C685="","",C685+30)</f>
        <v/>
      </c>
      <c r="E685" s="2" t="n"/>
      <c r="F685" s="14">
        <f>IF(E685="","",IFERROR(VLOOKUP(E685,'Clientes'!$A$2:$E$1000,2,FALSE),"Cliente no encontrado"))</f>
        <v/>
      </c>
      <c r="G685" s="15">
        <f>IF(E685="","",IFERROR(VLOOKUP(E685,'Clientes'!$A$2:$E$1000,3,FALSE),""))</f>
        <v/>
      </c>
      <c r="H685" s="14">
        <f>IF(E685="","",IFERROR(VLOOKUP(E685,'Clientes'!$A$2:$E$1000,4,FALSE),""))</f>
        <v/>
      </c>
      <c r="I685" s="2" t="n"/>
      <c r="J685" s="7" t="n"/>
      <c r="K685" s="8" t="n"/>
      <c r="L685" s="37" t="n"/>
      <c r="M685" s="10" t="n"/>
      <c r="N685" s="40">
        <f>IF(OR(K685="",L685=""),"",K685*L685*(1-M685))</f>
        <v/>
      </c>
      <c r="O685" s="10" t="n"/>
      <c r="P685" s="40">
        <f>IF(OR(N685="",O685=""),"",N685*O685)</f>
        <v/>
      </c>
      <c r="Q685" s="40">
        <f>IF(OR(N685="",P685=""),"",N685+P685)</f>
        <v/>
      </c>
      <c r="R685" s="2" t="n"/>
      <c r="S685" s="10" t="n"/>
      <c r="T685" s="40">
        <f>IF(OR(Q685="",S685=""),"",Q685*S685)</f>
        <v/>
      </c>
      <c r="U685" s="17">
        <f>IF(D685="","",D685-TODAY())</f>
        <v/>
      </c>
      <c r="V685" s="15">
        <f>IF(R685="","",IF(R685="Aceptado","Ganado",IF(R685="Rechazado","Perdido",IF(D685&lt;TODAY(),"Vencido","Pendiente"))))</f>
        <v/>
      </c>
      <c r="W685" s="7" t="n"/>
    </row>
    <row r="686">
      <c r="A686" s="2" t="n"/>
      <c r="B686" s="2" t="n"/>
      <c r="C686" s="35" t="n"/>
      <c r="D686" s="36">
        <f>IF(C686="","",C686+30)</f>
        <v/>
      </c>
      <c r="E686" s="2" t="n"/>
      <c r="F686" s="5">
        <f>IF(E686="","",IFERROR(VLOOKUP(E686,'Clientes'!$A$2:$E$1000,2,FALSE),"Cliente no encontrado"))</f>
        <v/>
      </c>
      <c r="G686" s="6">
        <f>IF(E686="","",IFERROR(VLOOKUP(E686,'Clientes'!$A$2:$E$1000,3,FALSE),""))</f>
        <v/>
      </c>
      <c r="H686" s="5">
        <f>IF(E686="","",IFERROR(VLOOKUP(E686,'Clientes'!$A$2:$E$1000,4,FALSE),""))</f>
        <v/>
      </c>
      <c r="I686" s="2" t="n"/>
      <c r="J686" s="7" t="n"/>
      <c r="K686" s="8" t="n"/>
      <c r="L686" s="37" t="n"/>
      <c r="M686" s="10" t="n"/>
      <c r="N686" s="38">
        <f>IF(OR(K686="",L686=""),"",K686*L686*(1-M686))</f>
        <v/>
      </c>
      <c r="O686" s="10" t="n"/>
      <c r="P686" s="38">
        <f>IF(OR(N686="",O686=""),"",N686*O686)</f>
        <v/>
      </c>
      <c r="Q686" s="38">
        <f>IF(OR(N686="",P686=""),"",N686+P686)</f>
        <v/>
      </c>
      <c r="R686" s="2" t="n"/>
      <c r="S686" s="10" t="n"/>
      <c r="T686" s="38">
        <f>IF(OR(Q686="",S686=""),"",Q686*S686)</f>
        <v/>
      </c>
      <c r="U686" s="12">
        <f>IF(D686="","",D686-TODAY())</f>
        <v/>
      </c>
      <c r="V686" s="6">
        <f>IF(R686="","",IF(R686="Aceptado","Ganado",IF(R686="Rechazado","Perdido",IF(D686&lt;TODAY(),"Vencido","Pendiente"))))</f>
        <v/>
      </c>
      <c r="W686" s="7" t="n"/>
    </row>
    <row r="687">
      <c r="A687" s="2" t="n"/>
      <c r="B687" s="2" t="n"/>
      <c r="C687" s="35" t="n"/>
      <c r="D687" s="39">
        <f>IF(C687="","",C687+30)</f>
        <v/>
      </c>
      <c r="E687" s="2" t="n"/>
      <c r="F687" s="14">
        <f>IF(E687="","",IFERROR(VLOOKUP(E687,'Clientes'!$A$2:$E$1000,2,FALSE),"Cliente no encontrado"))</f>
        <v/>
      </c>
      <c r="G687" s="15">
        <f>IF(E687="","",IFERROR(VLOOKUP(E687,'Clientes'!$A$2:$E$1000,3,FALSE),""))</f>
        <v/>
      </c>
      <c r="H687" s="14">
        <f>IF(E687="","",IFERROR(VLOOKUP(E687,'Clientes'!$A$2:$E$1000,4,FALSE),""))</f>
        <v/>
      </c>
      <c r="I687" s="2" t="n"/>
      <c r="J687" s="7" t="n"/>
      <c r="K687" s="8" t="n"/>
      <c r="L687" s="37" t="n"/>
      <c r="M687" s="10" t="n"/>
      <c r="N687" s="40">
        <f>IF(OR(K687="",L687=""),"",K687*L687*(1-M687))</f>
        <v/>
      </c>
      <c r="O687" s="10" t="n"/>
      <c r="P687" s="40">
        <f>IF(OR(N687="",O687=""),"",N687*O687)</f>
        <v/>
      </c>
      <c r="Q687" s="40">
        <f>IF(OR(N687="",P687=""),"",N687+P687)</f>
        <v/>
      </c>
      <c r="R687" s="2" t="n"/>
      <c r="S687" s="10" t="n"/>
      <c r="T687" s="40">
        <f>IF(OR(Q687="",S687=""),"",Q687*S687)</f>
        <v/>
      </c>
      <c r="U687" s="17">
        <f>IF(D687="","",D687-TODAY())</f>
        <v/>
      </c>
      <c r="V687" s="15">
        <f>IF(R687="","",IF(R687="Aceptado","Ganado",IF(R687="Rechazado","Perdido",IF(D687&lt;TODAY(),"Vencido","Pendiente"))))</f>
        <v/>
      </c>
      <c r="W687" s="7" t="n"/>
    </row>
    <row r="688">
      <c r="A688" s="2" t="n"/>
      <c r="B688" s="2" t="n"/>
      <c r="C688" s="35" t="n"/>
      <c r="D688" s="36">
        <f>IF(C688="","",C688+30)</f>
        <v/>
      </c>
      <c r="E688" s="2" t="n"/>
      <c r="F688" s="5">
        <f>IF(E688="","",IFERROR(VLOOKUP(E688,'Clientes'!$A$2:$E$1000,2,FALSE),"Cliente no encontrado"))</f>
        <v/>
      </c>
      <c r="G688" s="6">
        <f>IF(E688="","",IFERROR(VLOOKUP(E688,'Clientes'!$A$2:$E$1000,3,FALSE),""))</f>
        <v/>
      </c>
      <c r="H688" s="5">
        <f>IF(E688="","",IFERROR(VLOOKUP(E688,'Clientes'!$A$2:$E$1000,4,FALSE),""))</f>
        <v/>
      </c>
      <c r="I688" s="2" t="n"/>
      <c r="J688" s="7" t="n"/>
      <c r="K688" s="8" t="n"/>
      <c r="L688" s="37" t="n"/>
      <c r="M688" s="10" t="n"/>
      <c r="N688" s="38">
        <f>IF(OR(K688="",L688=""),"",K688*L688*(1-M688))</f>
        <v/>
      </c>
      <c r="O688" s="10" t="n"/>
      <c r="P688" s="38">
        <f>IF(OR(N688="",O688=""),"",N688*O688)</f>
        <v/>
      </c>
      <c r="Q688" s="38">
        <f>IF(OR(N688="",P688=""),"",N688+P688)</f>
        <v/>
      </c>
      <c r="R688" s="2" t="n"/>
      <c r="S688" s="10" t="n"/>
      <c r="T688" s="38">
        <f>IF(OR(Q688="",S688=""),"",Q688*S688)</f>
        <v/>
      </c>
      <c r="U688" s="12">
        <f>IF(D688="","",D688-TODAY())</f>
        <v/>
      </c>
      <c r="V688" s="6">
        <f>IF(R688="","",IF(R688="Aceptado","Ganado",IF(R688="Rechazado","Perdido",IF(D688&lt;TODAY(),"Vencido","Pendiente"))))</f>
        <v/>
      </c>
      <c r="W688" s="7" t="n"/>
    </row>
    <row r="689">
      <c r="A689" s="2" t="n"/>
      <c r="B689" s="2" t="n"/>
      <c r="C689" s="35" t="n"/>
      <c r="D689" s="39">
        <f>IF(C689="","",C689+30)</f>
        <v/>
      </c>
      <c r="E689" s="2" t="n"/>
      <c r="F689" s="14">
        <f>IF(E689="","",IFERROR(VLOOKUP(E689,'Clientes'!$A$2:$E$1000,2,FALSE),"Cliente no encontrado"))</f>
        <v/>
      </c>
      <c r="G689" s="15">
        <f>IF(E689="","",IFERROR(VLOOKUP(E689,'Clientes'!$A$2:$E$1000,3,FALSE),""))</f>
        <v/>
      </c>
      <c r="H689" s="14">
        <f>IF(E689="","",IFERROR(VLOOKUP(E689,'Clientes'!$A$2:$E$1000,4,FALSE),""))</f>
        <v/>
      </c>
      <c r="I689" s="2" t="n"/>
      <c r="J689" s="7" t="n"/>
      <c r="K689" s="8" t="n"/>
      <c r="L689" s="37" t="n"/>
      <c r="M689" s="10" t="n"/>
      <c r="N689" s="40">
        <f>IF(OR(K689="",L689=""),"",K689*L689*(1-M689))</f>
        <v/>
      </c>
      <c r="O689" s="10" t="n"/>
      <c r="P689" s="40">
        <f>IF(OR(N689="",O689=""),"",N689*O689)</f>
        <v/>
      </c>
      <c r="Q689" s="40">
        <f>IF(OR(N689="",P689=""),"",N689+P689)</f>
        <v/>
      </c>
      <c r="R689" s="2" t="n"/>
      <c r="S689" s="10" t="n"/>
      <c r="T689" s="40">
        <f>IF(OR(Q689="",S689=""),"",Q689*S689)</f>
        <v/>
      </c>
      <c r="U689" s="17">
        <f>IF(D689="","",D689-TODAY())</f>
        <v/>
      </c>
      <c r="V689" s="15">
        <f>IF(R689="","",IF(R689="Aceptado","Ganado",IF(R689="Rechazado","Perdido",IF(D689&lt;TODAY(),"Vencido","Pendiente"))))</f>
        <v/>
      </c>
      <c r="W689" s="7" t="n"/>
    </row>
    <row r="690">
      <c r="A690" s="2" t="n"/>
      <c r="B690" s="2" t="n"/>
      <c r="C690" s="35" t="n"/>
      <c r="D690" s="36">
        <f>IF(C690="","",C690+30)</f>
        <v/>
      </c>
      <c r="E690" s="2" t="n"/>
      <c r="F690" s="5">
        <f>IF(E690="","",IFERROR(VLOOKUP(E690,'Clientes'!$A$2:$E$1000,2,FALSE),"Cliente no encontrado"))</f>
        <v/>
      </c>
      <c r="G690" s="6">
        <f>IF(E690="","",IFERROR(VLOOKUP(E690,'Clientes'!$A$2:$E$1000,3,FALSE),""))</f>
        <v/>
      </c>
      <c r="H690" s="5">
        <f>IF(E690="","",IFERROR(VLOOKUP(E690,'Clientes'!$A$2:$E$1000,4,FALSE),""))</f>
        <v/>
      </c>
      <c r="I690" s="2" t="n"/>
      <c r="J690" s="7" t="n"/>
      <c r="K690" s="8" t="n"/>
      <c r="L690" s="37" t="n"/>
      <c r="M690" s="10" t="n"/>
      <c r="N690" s="38">
        <f>IF(OR(K690="",L690=""),"",K690*L690*(1-M690))</f>
        <v/>
      </c>
      <c r="O690" s="10" t="n"/>
      <c r="P690" s="38">
        <f>IF(OR(N690="",O690=""),"",N690*O690)</f>
        <v/>
      </c>
      <c r="Q690" s="38">
        <f>IF(OR(N690="",P690=""),"",N690+P690)</f>
        <v/>
      </c>
      <c r="R690" s="2" t="n"/>
      <c r="S690" s="10" t="n"/>
      <c r="T690" s="38">
        <f>IF(OR(Q690="",S690=""),"",Q690*S690)</f>
        <v/>
      </c>
      <c r="U690" s="12">
        <f>IF(D690="","",D690-TODAY())</f>
        <v/>
      </c>
      <c r="V690" s="6">
        <f>IF(R690="","",IF(R690="Aceptado","Ganado",IF(R690="Rechazado","Perdido",IF(D690&lt;TODAY(),"Vencido","Pendiente"))))</f>
        <v/>
      </c>
      <c r="W690" s="7" t="n"/>
    </row>
    <row r="691">
      <c r="A691" s="2" t="n"/>
      <c r="B691" s="2" t="n"/>
      <c r="C691" s="35" t="n"/>
      <c r="D691" s="39">
        <f>IF(C691="","",C691+30)</f>
        <v/>
      </c>
      <c r="E691" s="2" t="n"/>
      <c r="F691" s="14">
        <f>IF(E691="","",IFERROR(VLOOKUP(E691,'Clientes'!$A$2:$E$1000,2,FALSE),"Cliente no encontrado"))</f>
        <v/>
      </c>
      <c r="G691" s="15">
        <f>IF(E691="","",IFERROR(VLOOKUP(E691,'Clientes'!$A$2:$E$1000,3,FALSE),""))</f>
        <v/>
      </c>
      <c r="H691" s="14">
        <f>IF(E691="","",IFERROR(VLOOKUP(E691,'Clientes'!$A$2:$E$1000,4,FALSE),""))</f>
        <v/>
      </c>
      <c r="I691" s="2" t="n"/>
      <c r="J691" s="7" t="n"/>
      <c r="K691" s="8" t="n"/>
      <c r="L691" s="37" t="n"/>
      <c r="M691" s="10" t="n"/>
      <c r="N691" s="40">
        <f>IF(OR(K691="",L691=""),"",K691*L691*(1-M691))</f>
        <v/>
      </c>
      <c r="O691" s="10" t="n"/>
      <c r="P691" s="40">
        <f>IF(OR(N691="",O691=""),"",N691*O691)</f>
        <v/>
      </c>
      <c r="Q691" s="40">
        <f>IF(OR(N691="",P691=""),"",N691+P691)</f>
        <v/>
      </c>
      <c r="R691" s="2" t="n"/>
      <c r="S691" s="10" t="n"/>
      <c r="T691" s="40">
        <f>IF(OR(Q691="",S691=""),"",Q691*S691)</f>
        <v/>
      </c>
      <c r="U691" s="17">
        <f>IF(D691="","",D691-TODAY())</f>
        <v/>
      </c>
      <c r="V691" s="15">
        <f>IF(R691="","",IF(R691="Aceptado","Ganado",IF(R691="Rechazado","Perdido",IF(D691&lt;TODAY(),"Vencido","Pendiente"))))</f>
        <v/>
      </c>
      <c r="W691" s="7" t="n"/>
    </row>
    <row r="692">
      <c r="A692" s="2" t="n"/>
      <c r="B692" s="2" t="n"/>
      <c r="C692" s="35" t="n"/>
      <c r="D692" s="36">
        <f>IF(C692="","",C692+30)</f>
        <v/>
      </c>
      <c r="E692" s="2" t="n"/>
      <c r="F692" s="5">
        <f>IF(E692="","",IFERROR(VLOOKUP(E692,'Clientes'!$A$2:$E$1000,2,FALSE),"Cliente no encontrado"))</f>
        <v/>
      </c>
      <c r="G692" s="6">
        <f>IF(E692="","",IFERROR(VLOOKUP(E692,'Clientes'!$A$2:$E$1000,3,FALSE),""))</f>
        <v/>
      </c>
      <c r="H692" s="5">
        <f>IF(E692="","",IFERROR(VLOOKUP(E692,'Clientes'!$A$2:$E$1000,4,FALSE),""))</f>
        <v/>
      </c>
      <c r="I692" s="2" t="n"/>
      <c r="J692" s="7" t="n"/>
      <c r="K692" s="8" t="n"/>
      <c r="L692" s="37" t="n"/>
      <c r="M692" s="10" t="n"/>
      <c r="N692" s="38">
        <f>IF(OR(K692="",L692=""),"",K692*L692*(1-M692))</f>
        <v/>
      </c>
      <c r="O692" s="10" t="n"/>
      <c r="P692" s="38">
        <f>IF(OR(N692="",O692=""),"",N692*O692)</f>
        <v/>
      </c>
      <c r="Q692" s="38">
        <f>IF(OR(N692="",P692=""),"",N692+P692)</f>
        <v/>
      </c>
      <c r="R692" s="2" t="n"/>
      <c r="S692" s="10" t="n"/>
      <c r="T692" s="38">
        <f>IF(OR(Q692="",S692=""),"",Q692*S692)</f>
        <v/>
      </c>
      <c r="U692" s="12">
        <f>IF(D692="","",D692-TODAY())</f>
        <v/>
      </c>
      <c r="V692" s="6">
        <f>IF(R692="","",IF(R692="Aceptado","Ganado",IF(R692="Rechazado","Perdido",IF(D692&lt;TODAY(),"Vencido","Pendiente"))))</f>
        <v/>
      </c>
      <c r="W692" s="7" t="n"/>
    </row>
    <row r="693">
      <c r="A693" s="2" t="n"/>
      <c r="B693" s="2" t="n"/>
      <c r="C693" s="35" t="n"/>
      <c r="D693" s="39">
        <f>IF(C693="","",C693+30)</f>
        <v/>
      </c>
      <c r="E693" s="2" t="n"/>
      <c r="F693" s="14">
        <f>IF(E693="","",IFERROR(VLOOKUP(E693,'Clientes'!$A$2:$E$1000,2,FALSE),"Cliente no encontrado"))</f>
        <v/>
      </c>
      <c r="G693" s="15">
        <f>IF(E693="","",IFERROR(VLOOKUP(E693,'Clientes'!$A$2:$E$1000,3,FALSE),""))</f>
        <v/>
      </c>
      <c r="H693" s="14">
        <f>IF(E693="","",IFERROR(VLOOKUP(E693,'Clientes'!$A$2:$E$1000,4,FALSE),""))</f>
        <v/>
      </c>
      <c r="I693" s="2" t="n"/>
      <c r="J693" s="7" t="n"/>
      <c r="K693" s="8" t="n"/>
      <c r="L693" s="37" t="n"/>
      <c r="M693" s="10" t="n"/>
      <c r="N693" s="40">
        <f>IF(OR(K693="",L693=""),"",K693*L693*(1-M693))</f>
        <v/>
      </c>
      <c r="O693" s="10" t="n"/>
      <c r="P693" s="40">
        <f>IF(OR(N693="",O693=""),"",N693*O693)</f>
        <v/>
      </c>
      <c r="Q693" s="40">
        <f>IF(OR(N693="",P693=""),"",N693+P693)</f>
        <v/>
      </c>
      <c r="R693" s="2" t="n"/>
      <c r="S693" s="10" t="n"/>
      <c r="T693" s="40">
        <f>IF(OR(Q693="",S693=""),"",Q693*S693)</f>
        <v/>
      </c>
      <c r="U693" s="17">
        <f>IF(D693="","",D693-TODAY())</f>
        <v/>
      </c>
      <c r="V693" s="15">
        <f>IF(R693="","",IF(R693="Aceptado","Ganado",IF(R693="Rechazado","Perdido",IF(D693&lt;TODAY(),"Vencido","Pendiente"))))</f>
        <v/>
      </c>
      <c r="W693" s="7" t="n"/>
    </row>
    <row r="694">
      <c r="A694" s="2" t="n"/>
      <c r="B694" s="2" t="n"/>
      <c r="C694" s="35" t="n"/>
      <c r="D694" s="36">
        <f>IF(C694="","",C694+30)</f>
        <v/>
      </c>
      <c r="E694" s="2" t="n"/>
      <c r="F694" s="5">
        <f>IF(E694="","",IFERROR(VLOOKUP(E694,'Clientes'!$A$2:$E$1000,2,FALSE),"Cliente no encontrado"))</f>
        <v/>
      </c>
      <c r="G694" s="6">
        <f>IF(E694="","",IFERROR(VLOOKUP(E694,'Clientes'!$A$2:$E$1000,3,FALSE),""))</f>
        <v/>
      </c>
      <c r="H694" s="5">
        <f>IF(E694="","",IFERROR(VLOOKUP(E694,'Clientes'!$A$2:$E$1000,4,FALSE),""))</f>
        <v/>
      </c>
      <c r="I694" s="2" t="n"/>
      <c r="J694" s="7" t="n"/>
      <c r="K694" s="8" t="n"/>
      <c r="L694" s="37" t="n"/>
      <c r="M694" s="10" t="n"/>
      <c r="N694" s="38">
        <f>IF(OR(K694="",L694=""),"",K694*L694*(1-M694))</f>
        <v/>
      </c>
      <c r="O694" s="10" t="n"/>
      <c r="P694" s="38">
        <f>IF(OR(N694="",O694=""),"",N694*O694)</f>
        <v/>
      </c>
      <c r="Q694" s="38">
        <f>IF(OR(N694="",P694=""),"",N694+P694)</f>
        <v/>
      </c>
      <c r="R694" s="2" t="n"/>
      <c r="S694" s="10" t="n"/>
      <c r="T694" s="38">
        <f>IF(OR(Q694="",S694=""),"",Q694*S694)</f>
        <v/>
      </c>
      <c r="U694" s="12">
        <f>IF(D694="","",D694-TODAY())</f>
        <v/>
      </c>
      <c r="V694" s="6">
        <f>IF(R694="","",IF(R694="Aceptado","Ganado",IF(R694="Rechazado","Perdido",IF(D694&lt;TODAY(),"Vencido","Pendiente"))))</f>
        <v/>
      </c>
      <c r="W694" s="7" t="n"/>
    </row>
    <row r="695">
      <c r="A695" s="2" t="n"/>
      <c r="B695" s="2" t="n"/>
      <c r="C695" s="35" t="n"/>
      <c r="D695" s="39">
        <f>IF(C695="","",C695+30)</f>
        <v/>
      </c>
      <c r="E695" s="2" t="n"/>
      <c r="F695" s="14">
        <f>IF(E695="","",IFERROR(VLOOKUP(E695,'Clientes'!$A$2:$E$1000,2,FALSE),"Cliente no encontrado"))</f>
        <v/>
      </c>
      <c r="G695" s="15">
        <f>IF(E695="","",IFERROR(VLOOKUP(E695,'Clientes'!$A$2:$E$1000,3,FALSE),""))</f>
        <v/>
      </c>
      <c r="H695" s="14">
        <f>IF(E695="","",IFERROR(VLOOKUP(E695,'Clientes'!$A$2:$E$1000,4,FALSE),""))</f>
        <v/>
      </c>
      <c r="I695" s="2" t="n"/>
      <c r="J695" s="7" t="n"/>
      <c r="K695" s="8" t="n"/>
      <c r="L695" s="37" t="n"/>
      <c r="M695" s="10" t="n"/>
      <c r="N695" s="40">
        <f>IF(OR(K695="",L695=""),"",K695*L695*(1-M695))</f>
        <v/>
      </c>
      <c r="O695" s="10" t="n"/>
      <c r="P695" s="40">
        <f>IF(OR(N695="",O695=""),"",N695*O695)</f>
        <v/>
      </c>
      <c r="Q695" s="40">
        <f>IF(OR(N695="",P695=""),"",N695+P695)</f>
        <v/>
      </c>
      <c r="R695" s="2" t="n"/>
      <c r="S695" s="10" t="n"/>
      <c r="T695" s="40">
        <f>IF(OR(Q695="",S695=""),"",Q695*S695)</f>
        <v/>
      </c>
      <c r="U695" s="17">
        <f>IF(D695="","",D695-TODAY())</f>
        <v/>
      </c>
      <c r="V695" s="15">
        <f>IF(R695="","",IF(R695="Aceptado","Ganado",IF(R695="Rechazado","Perdido",IF(D695&lt;TODAY(),"Vencido","Pendiente"))))</f>
        <v/>
      </c>
      <c r="W695" s="7" t="n"/>
    </row>
    <row r="696">
      <c r="A696" s="2" t="n"/>
      <c r="B696" s="2" t="n"/>
      <c r="C696" s="35" t="n"/>
      <c r="D696" s="36">
        <f>IF(C696="","",C696+30)</f>
        <v/>
      </c>
      <c r="E696" s="2" t="n"/>
      <c r="F696" s="5">
        <f>IF(E696="","",IFERROR(VLOOKUP(E696,'Clientes'!$A$2:$E$1000,2,FALSE),"Cliente no encontrado"))</f>
        <v/>
      </c>
      <c r="G696" s="6">
        <f>IF(E696="","",IFERROR(VLOOKUP(E696,'Clientes'!$A$2:$E$1000,3,FALSE),""))</f>
        <v/>
      </c>
      <c r="H696" s="5">
        <f>IF(E696="","",IFERROR(VLOOKUP(E696,'Clientes'!$A$2:$E$1000,4,FALSE),""))</f>
        <v/>
      </c>
      <c r="I696" s="2" t="n"/>
      <c r="J696" s="7" t="n"/>
      <c r="K696" s="8" t="n"/>
      <c r="L696" s="37" t="n"/>
      <c r="M696" s="10" t="n"/>
      <c r="N696" s="38">
        <f>IF(OR(K696="",L696=""),"",K696*L696*(1-M696))</f>
        <v/>
      </c>
      <c r="O696" s="10" t="n"/>
      <c r="P696" s="38">
        <f>IF(OR(N696="",O696=""),"",N696*O696)</f>
        <v/>
      </c>
      <c r="Q696" s="38">
        <f>IF(OR(N696="",P696=""),"",N696+P696)</f>
        <v/>
      </c>
      <c r="R696" s="2" t="n"/>
      <c r="S696" s="10" t="n"/>
      <c r="T696" s="38">
        <f>IF(OR(Q696="",S696=""),"",Q696*S696)</f>
        <v/>
      </c>
      <c r="U696" s="12">
        <f>IF(D696="","",D696-TODAY())</f>
        <v/>
      </c>
      <c r="V696" s="6">
        <f>IF(R696="","",IF(R696="Aceptado","Ganado",IF(R696="Rechazado","Perdido",IF(D696&lt;TODAY(),"Vencido","Pendiente"))))</f>
        <v/>
      </c>
      <c r="W696" s="7" t="n"/>
    </row>
    <row r="697">
      <c r="A697" s="2" t="n"/>
      <c r="B697" s="2" t="n"/>
      <c r="C697" s="35" t="n"/>
      <c r="D697" s="39">
        <f>IF(C697="","",C697+30)</f>
        <v/>
      </c>
      <c r="E697" s="2" t="n"/>
      <c r="F697" s="14">
        <f>IF(E697="","",IFERROR(VLOOKUP(E697,'Clientes'!$A$2:$E$1000,2,FALSE),"Cliente no encontrado"))</f>
        <v/>
      </c>
      <c r="G697" s="15">
        <f>IF(E697="","",IFERROR(VLOOKUP(E697,'Clientes'!$A$2:$E$1000,3,FALSE),""))</f>
        <v/>
      </c>
      <c r="H697" s="14">
        <f>IF(E697="","",IFERROR(VLOOKUP(E697,'Clientes'!$A$2:$E$1000,4,FALSE),""))</f>
        <v/>
      </c>
      <c r="I697" s="2" t="n"/>
      <c r="J697" s="7" t="n"/>
      <c r="K697" s="8" t="n"/>
      <c r="L697" s="37" t="n"/>
      <c r="M697" s="10" t="n"/>
      <c r="N697" s="40">
        <f>IF(OR(K697="",L697=""),"",K697*L697*(1-M697))</f>
        <v/>
      </c>
      <c r="O697" s="10" t="n"/>
      <c r="P697" s="40">
        <f>IF(OR(N697="",O697=""),"",N697*O697)</f>
        <v/>
      </c>
      <c r="Q697" s="40">
        <f>IF(OR(N697="",P697=""),"",N697+P697)</f>
        <v/>
      </c>
      <c r="R697" s="2" t="n"/>
      <c r="S697" s="10" t="n"/>
      <c r="T697" s="40">
        <f>IF(OR(Q697="",S697=""),"",Q697*S697)</f>
        <v/>
      </c>
      <c r="U697" s="17">
        <f>IF(D697="","",D697-TODAY())</f>
        <v/>
      </c>
      <c r="V697" s="15">
        <f>IF(R697="","",IF(R697="Aceptado","Ganado",IF(R697="Rechazado","Perdido",IF(D697&lt;TODAY(),"Vencido","Pendiente"))))</f>
        <v/>
      </c>
      <c r="W697" s="7" t="n"/>
    </row>
    <row r="698">
      <c r="A698" s="2" t="n"/>
      <c r="B698" s="2" t="n"/>
      <c r="C698" s="35" t="n"/>
      <c r="D698" s="36">
        <f>IF(C698="","",C698+30)</f>
        <v/>
      </c>
      <c r="E698" s="2" t="n"/>
      <c r="F698" s="5">
        <f>IF(E698="","",IFERROR(VLOOKUP(E698,'Clientes'!$A$2:$E$1000,2,FALSE),"Cliente no encontrado"))</f>
        <v/>
      </c>
      <c r="G698" s="6">
        <f>IF(E698="","",IFERROR(VLOOKUP(E698,'Clientes'!$A$2:$E$1000,3,FALSE),""))</f>
        <v/>
      </c>
      <c r="H698" s="5">
        <f>IF(E698="","",IFERROR(VLOOKUP(E698,'Clientes'!$A$2:$E$1000,4,FALSE),""))</f>
        <v/>
      </c>
      <c r="I698" s="2" t="n"/>
      <c r="J698" s="7" t="n"/>
      <c r="K698" s="8" t="n"/>
      <c r="L698" s="37" t="n"/>
      <c r="M698" s="10" t="n"/>
      <c r="N698" s="38">
        <f>IF(OR(K698="",L698=""),"",K698*L698*(1-M698))</f>
        <v/>
      </c>
      <c r="O698" s="10" t="n"/>
      <c r="P698" s="38">
        <f>IF(OR(N698="",O698=""),"",N698*O698)</f>
        <v/>
      </c>
      <c r="Q698" s="38">
        <f>IF(OR(N698="",P698=""),"",N698+P698)</f>
        <v/>
      </c>
      <c r="R698" s="2" t="n"/>
      <c r="S698" s="10" t="n"/>
      <c r="T698" s="38">
        <f>IF(OR(Q698="",S698=""),"",Q698*S698)</f>
        <v/>
      </c>
      <c r="U698" s="12">
        <f>IF(D698="","",D698-TODAY())</f>
        <v/>
      </c>
      <c r="V698" s="6">
        <f>IF(R698="","",IF(R698="Aceptado","Ganado",IF(R698="Rechazado","Perdido",IF(D698&lt;TODAY(),"Vencido","Pendiente"))))</f>
        <v/>
      </c>
      <c r="W698" s="7" t="n"/>
    </row>
    <row r="699">
      <c r="A699" s="2" t="n"/>
      <c r="B699" s="2" t="n"/>
      <c r="C699" s="35" t="n"/>
      <c r="D699" s="39">
        <f>IF(C699="","",C699+30)</f>
        <v/>
      </c>
      <c r="E699" s="2" t="n"/>
      <c r="F699" s="14">
        <f>IF(E699="","",IFERROR(VLOOKUP(E699,'Clientes'!$A$2:$E$1000,2,FALSE),"Cliente no encontrado"))</f>
        <v/>
      </c>
      <c r="G699" s="15">
        <f>IF(E699="","",IFERROR(VLOOKUP(E699,'Clientes'!$A$2:$E$1000,3,FALSE),""))</f>
        <v/>
      </c>
      <c r="H699" s="14">
        <f>IF(E699="","",IFERROR(VLOOKUP(E699,'Clientes'!$A$2:$E$1000,4,FALSE),""))</f>
        <v/>
      </c>
      <c r="I699" s="2" t="n"/>
      <c r="J699" s="7" t="n"/>
      <c r="K699" s="8" t="n"/>
      <c r="L699" s="37" t="n"/>
      <c r="M699" s="10" t="n"/>
      <c r="N699" s="40">
        <f>IF(OR(K699="",L699=""),"",K699*L699*(1-M699))</f>
        <v/>
      </c>
      <c r="O699" s="10" t="n"/>
      <c r="P699" s="40">
        <f>IF(OR(N699="",O699=""),"",N699*O699)</f>
        <v/>
      </c>
      <c r="Q699" s="40">
        <f>IF(OR(N699="",P699=""),"",N699+P699)</f>
        <v/>
      </c>
      <c r="R699" s="2" t="n"/>
      <c r="S699" s="10" t="n"/>
      <c r="T699" s="40">
        <f>IF(OR(Q699="",S699=""),"",Q699*S699)</f>
        <v/>
      </c>
      <c r="U699" s="17">
        <f>IF(D699="","",D699-TODAY())</f>
        <v/>
      </c>
      <c r="V699" s="15">
        <f>IF(R699="","",IF(R699="Aceptado","Ganado",IF(R699="Rechazado","Perdido",IF(D699&lt;TODAY(),"Vencido","Pendiente"))))</f>
        <v/>
      </c>
      <c r="W699" s="7" t="n"/>
    </row>
    <row r="700">
      <c r="A700" s="2" t="n"/>
      <c r="B700" s="2" t="n"/>
      <c r="C700" s="35" t="n"/>
      <c r="D700" s="36">
        <f>IF(C700="","",C700+30)</f>
        <v/>
      </c>
      <c r="E700" s="2" t="n"/>
      <c r="F700" s="5">
        <f>IF(E700="","",IFERROR(VLOOKUP(E700,'Clientes'!$A$2:$E$1000,2,FALSE),"Cliente no encontrado"))</f>
        <v/>
      </c>
      <c r="G700" s="6">
        <f>IF(E700="","",IFERROR(VLOOKUP(E700,'Clientes'!$A$2:$E$1000,3,FALSE),""))</f>
        <v/>
      </c>
      <c r="H700" s="5">
        <f>IF(E700="","",IFERROR(VLOOKUP(E700,'Clientes'!$A$2:$E$1000,4,FALSE),""))</f>
        <v/>
      </c>
      <c r="I700" s="2" t="n"/>
      <c r="J700" s="7" t="n"/>
      <c r="K700" s="8" t="n"/>
      <c r="L700" s="37" t="n"/>
      <c r="M700" s="10" t="n"/>
      <c r="N700" s="38">
        <f>IF(OR(K700="",L700=""),"",K700*L700*(1-M700))</f>
        <v/>
      </c>
      <c r="O700" s="10" t="n"/>
      <c r="P700" s="38">
        <f>IF(OR(N700="",O700=""),"",N700*O700)</f>
        <v/>
      </c>
      <c r="Q700" s="38">
        <f>IF(OR(N700="",P700=""),"",N700+P700)</f>
        <v/>
      </c>
      <c r="R700" s="2" t="n"/>
      <c r="S700" s="10" t="n"/>
      <c r="T700" s="38">
        <f>IF(OR(Q700="",S700=""),"",Q700*S700)</f>
        <v/>
      </c>
      <c r="U700" s="12">
        <f>IF(D700="","",D700-TODAY())</f>
        <v/>
      </c>
      <c r="V700" s="6">
        <f>IF(R700="","",IF(R700="Aceptado","Ganado",IF(R700="Rechazado","Perdido",IF(D700&lt;TODAY(),"Vencido","Pendiente"))))</f>
        <v/>
      </c>
      <c r="W700" s="7" t="n"/>
    </row>
    <row r="701">
      <c r="A701" s="2" t="n"/>
      <c r="B701" s="2" t="n"/>
      <c r="C701" s="35" t="n"/>
      <c r="D701" s="39">
        <f>IF(C701="","",C701+30)</f>
        <v/>
      </c>
      <c r="E701" s="2" t="n"/>
      <c r="F701" s="14">
        <f>IF(E701="","",IFERROR(VLOOKUP(E701,'Clientes'!$A$2:$E$1000,2,FALSE),"Cliente no encontrado"))</f>
        <v/>
      </c>
      <c r="G701" s="15">
        <f>IF(E701="","",IFERROR(VLOOKUP(E701,'Clientes'!$A$2:$E$1000,3,FALSE),""))</f>
        <v/>
      </c>
      <c r="H701" s="14">
        <f>IF(E701="","",IFERROR(VLOOKUP(E701,'Clientes'!$A$2:$E$1000,4,FALSE),""))</f>
        <v/>
      </c>
      <c r="I701" s="2" t="n"/>
      <c r="J701" s="7" t="n"/>
      <c r="K701" s="8" t="n"/>
      <c r="L701" s="37" t="n"/>
      <c r="M701" s="10" t="n"/>
      <c r="N701" s="40">
        <f>IF(OR(K701="",L701=""),"",K701*L701*(1-M701))</f>
        <v/>
      </c>
      <c r="O701" s="10" t="n"/>
      <c r="P701" s="40">
        <f>IF(OR(N701="",O701=""),"",N701*O701)</f>
        <v/>
      </c>
      <c r="Q701" s="40">
        <f>IF(OR(N701="",P701=""),"",N701+P701)</f>
        <v/>
      </c>
      <c r="R701" s="2" t="n"/>
      <c r="S701" s="10" t="n"/>
      <c r="T701" s="40">
        <f>IF(OR(Q701="",S701=""),"",Q701*S701)</f>
        <v/>
      </c>
      <c r="U701" s="17">
        <f>IF(D701="","",D701-TODAY())</f>
        <v/>
      </c>
      <c r="V701" s="15">
        <f>IF(R701="","",IF(R701="Aceptado","Ganado",IF(R701="Rechazado","Perdido",IF(D701&lt;TODAY(),"Vencido","Pendiente"))))</f>
        <v/>
      </c>
      <c r="W701" s="7" t="n"/>
    </row>
    <row r="702">
      <c r="A702" s="2" t="n"/>
      <c r="B702" s="2" t="n"/>
      <c r="C702" s="35" t="n"/>
      <c r="D702" s="36">
        <f>IF(C702="","",C702+30)</f>
        <v/>
      </c>
      <c r="E702" s="2" t="n"/>
      <c r="F702" s="5">
        <f>IF(E702="","",IFERROR(VLOOKUP(E702,'Clientes'!$A$2:$E$1000,2,FALSE),"Cliente no encontrado"))</f>
        <v/>
      </c>
      <c r="G702" s="6">
        <f>IF(E702="","",IFERROR(VLOOKUP(E702,'Clientes'!$A$2:$E$1000,3,FALSE),""))</f>
        <v/>
      </c>
      <c r="H702" s="5">
        <f>IF(E702="","",IFERROR(VLOOKUP(E702,'Clientes'!$A$2:$E$1000,4,FALSE),""))</f>
        <v/>
      </c>
      <c r="I702" s="2" t="n"/>
      <c r="J702" s="7" t="n"/>
      <c r="K702" s="8" t="n"/>
      <c r="L702" s="37" t="n"/>
      <c r="M702" s="10" t="n"/>
      <c r="N702" s="38">
        <f>IF(OR(K702="",L702=""),"",K702*L702*(1-M702))</f>
        <v/>
      </c>
      <c r="O702" s="10" t="n"/>
      <c r="P702" s="38">
        <f>IF(OR(N702="",O702=""),"",N702*O702)</f>
        <v/>
      </c>
      <c r="Q702" s="38">
        <f>IF(OR(N702="",P702=""),"",N702+P702)</f>
        <v/>
      </c>
      <c r="R702" s="2" t="n"/>
      <c r="S702" s="10" t="n"/>
      <c r="T702" s="38">
        <f>IF(OR(Q702="",S702=""),"",Q702*S702)</f>
        <v/>
      </c>
      <c r="U702" s="12">
        <f>IF(D702="","",D702-TODAY())</f>
        <v/>
      </c>
      <c r="V702" s="6">
        <f>IF(R702="","",IF(R702="Aceptado","Ganado",IF(R702="Rechazado","Perdido",IF(D702&lt;TODAY(),"Vencido","Pendiente"))))</f>
        <v/>
      </c>
      <c r="W702" s="7" t="n"/>
    </row>
    <row r="703">
      <c r="A703" s="2" t="n"/>
      <c r="B703" s="2" t="n"/>
      <c r="C703" s="35" t="n"/>
      <c r="D703" s="39">
        <f>IF(C703="","",C703+30)</f>
        <v/>
      </c>
      <c r="E703" s="2" t="n"/>
      <c r="F703" s="14">
        <f>IF(E703="","",IFERROR(VLOOKUP(E703,'Clientes'!$A$2:$E$1000,2,FALSE),"Cliente no encontrado"))</f>
        <v/>
      </c>
      <c r="G703" s="15">
        <f>IF(E703="","",IFERROR(VLOOKUP(E703,'Clientes'!$A$2:$E$1000,3,FALSE),""))</f>
        <v/>
      </c>
      <c r="H703" s="14">
        <f>IF(E703="","",IFERROR(VLOOKUP(E703,'Clientes'!$A$2:$E$1000,4,FALSE),""))</f>
        <v/>
      </c>
      <c r="I703" s="2" t="n"/>
      <c r="J703" s="7" t="n"/>
      <c r="K703" s="8" t="n"/>
      <c r="L703" s="37" t="n"/>
      <c r="M703" s="10" t="n"/>
      <c r="N703" s="40">
        <f>IF(OR(K703="",L703=""),"",K703*L703*(1-M703))</f>
        <v/>
      </c>
      <c r="O703" s="10" t="n"/>
      <c r="P703" s="40">
        <f>IF(OR(N703="",O703=""),"",N703*O703)</f>
        <v/>
      </c>
      <c r="Q703" s="40">
        <f>IF(OR(N703="",P703=""),"",N703+P703)</f>
        <v/>
      </c>
      <c r="R703" s="2" t="n"/>
      <c r="S703" s="10" t="n"/>
      <c r="T703" s="40">
        <f>IF(OR(Q703="",S703=""),"",Q703*S703)</f>
        <v/>
      </c>
      <c r="U703" s="17">
        <f>IF(D703="","",D703-TODAY())</f>
        <v/>
      </c>
      <c r="V703" s="15">
        <f>IF(R703="","",IF(R703="Aceptado","Ganado",IF(R703="Rechazado","Perdido",IF(D703&lt;TODAY(),"Vencido","Pendiente"))))</f>
        <v/>
      </c>
      <c r="W703" s="7" t="n"/>
    </row>
    <row r="704">
      <c r="A704" s="2" t="n"/>
      <c r="B704" s="2" t="n"/>
      <c r="C704" s="35" t="n"/>
      <c r="D704" s="36">
        <f>IF(C704="","",C704+30)</f>
        <v/>
      </c>
      <c r="E704" s="2" t="n"/>
      <c r="F704" s="5">
        <f>IF(E704="","",IFERROR(VLOOKUP(E704,'Clientes'!$A$2:$E$1000,2,FALSE),"Cliente no encontrado"))</f>
        <v/>
      </c>
      <c r="G704" s="6">
        <f>IF(E704="","",IFERROR(VLOOKUP(E704,'Clientes'!$A$2:$E$1000,3,FALSE),""))</f>
        <v/>
      </c>
      <c r="H704" s="5">
        <f>IF(E704="","",IFERROR(VLOOKUP(E704,'Clientes'!$A$2:$E$1000,4,FALSE),""))</f>
        <v/>
      </c>
      <c r="I704" s="2" t="n"/>
      <c r="J704" s="7" t="n"/>
      <c r="K704" s="8" t="n"/>
      <c r="L704" s="37" t="n"/>
      <c r="M704" s="10" t="n"/>
      <c r="N704" s="38">
        <f>IF(OR(K704="",L704=""),"",K704*L704*(1-M704))</f>
        <v/>
      </c>
      <c r="O704" s="10" t="n"/>
      <c r="P704" s="38">
        <f>IF(OR(N704="",O704=""),"",N704*O704)</f>
        <v/>
      </c>
      <c r="Q704" s="38">
        <f>IF(OR(N704="",P704=""),"",N704+P704)</f>
        <v/>
      </c>
      <c r="R704" s="2" t="n"/>
      <c r="S704" s="10" t="n"/>
      <c r="T704" s="38">
        <f>IF(OR(Q704="",S704=""),"",Q704*S704)</f>
        <v/>
      </c>
      <c r="U704" s="12">
        <f>IF(D704="","",D704-TODAY())</f>
        <v/>
      </c>
      <c r="V704" s="6">
        <f>IF(R704="","",IF(R704="Aceptado","Ganado",IF(R704="Rechazado","Perdido",IF(D704&lt;TODAY(),"Vencido","Pendiente"))))</f>
        <v/>
      </c>
      <c r="W704" s="7" t="n"/>
    </row>
    <row r="705">
      <c r="A705" s="2" t="n"/>
      <c r="B705" s="2" t="n"/>
      <c r="C705" s="35" t="n"/>
      <c r="D705" s="39">
        <f>IF(C705="","",C705+30)</f>
        <v/>
      </c>
      <c r="E705" s="2" t="n"/>
      <c r="F705" s="14">
        <f>IF(E705="","",IFERROR(VLOOKUP(E705,'Clientes'!$A$2:$E$1000,2,FALSE),"Cliente no encontrado"))</f>
        <v/>
      </c>
      <c r="G705" s="15">
        <f>IF(E705="","",IFERROR(VLOOKUP(E705,'Clientes'!$A$2:$E$1000,3,FALSE),""))</f>
        <v/>
      </c>
      <c r="H705" s="14">
        <f>IF(E705="","",IFERROR(VLOOKUP(E705,'Clientes'!$A$2:$E$1000,4,FALSE),""))</f>
        <v/>
      </c>
      <c r="I705" s="2" t="n"/>
      <c r="J705" s="7" t="n"/>
      <c r="K705" s="8" t="n"/>
      <c r="L705" s="37" t="n"/>
      <c r="M705" s="10" t="n"/>
      <c r="N705" s="40">
        <f>IF(OR(K705="",L705=""),"",K705*L705*(1-M705))</f>
        <v/>
      </c>
      <c r="O705" s="10" t="n"/>
      <c r="P705" s="40">
        <f>IF(OR(N705="",O705=""),"",N705*O705)</f>
        <v/>
      </c>
      <c r="Q705" s="40">
        <f>IF(OR(N705="",P705=""),"",N705+P705)</f>
        <v/>
      </c>
      <c r="R705" s="2" t="n"/>
      <c r="S705" s="10" t="n"/>
      <c r="T705" s="40">
        <f>IF(OR(Q705="",S705=""),"",Q705*S705)</f>
        <v/>
      </c>
      <c r="U705" s="17">
        <f>IF(D705="","",D705-TODAY())</f>
        <v/>
      </c>
      <c r="V705" s="15">
        <f>IF(R705="","",IF(R705="Aceptado","Ganado",IF(R705="Rechazado","Perdido",IF(D705&lt;TODAY(),"Vencido","Pendiente"))))</f>
        <v/>
      </c>
      <c r="W705" s="7" t="n"/>
    </row>
    <row r="706">
      <c r="A706" s="2" t="n"/>
      <c r="B706" s="2" t="n"/>
      <c r="C706" s="35" t="n"/>
      <c r="D706" s="36">
        <f>IF(C706="","",C706+30)</f>
        <v/>
      </c>
      <c r="E706" s="2" t="n"/>
      <c r="F706" s="5">
        <f>IF(E706="","",IFERROR(VLOOKUP(E706,'Clientes'!$A$2:$E$1000,2,FALSE),"Cliente no encontrado"))</f>
        <v/>
      </c>
      <c r="G706" s="6">
        <f>IF(E706="","",IFERROR(VLOOKUP(E706,'Clientes'!$A$2:$E$1000,3,FALSE),""))</f>
        <v/>
      </c>
      <c r="H706" s="5">
        <f>IF(E706="","",IFERROR(VLOOKUP(E706,'Clientes'!$A$2:$E$1000,4,FALSE),""))</f>
        <v/>
      </c>
      <c r="I706" s="2" t="n"/>
      <c r="J706" s="7" t="n"/>
      <c r="K706" s="8" t="n"/>
      <c r="L706" s="37" t="n"/>
      <c r="M706" s="10" t="n"/>
      <c r="N706" s="38">
        <f>IF(OR(K706="",L706=""),"",K706*L706*(1-M706))</f>
        <v/>
      </c>
      <c r="O706" s="10" t="n"/>
      <c r="P706" s="38">
        <f>IF(OR(N706="",O706=""),"",N706*O706)</f>
        <v/>
      </c>
      <c r="Q706" s="38">
        <f>IF(OR(N706="",P706=""),"",N706+P706)</f>
        <v/>
      </c>
      <c r="R706" s="2" t="n"/>
      <c r="S706" s="10" t="n"/>
      <c r="T706" s="38">
        <f>IF(OR(Q706="",S706=""),"",Q706*S706)</f>
        <v/>
      </c>
      <c r="U706" s="12">
        <f>IF(D706="","",D706-TODAY())</f>
        <v/>
      </c>
      <c r="V706" s="6">
        <f>IF(R706="","",IF(R706="Aceptado","Ganado",IF(R706="Rechazado","Perdido",IF(D706&lt;TODAY(),"Vencido","Pendiente"))))</f>
        <v/>
      </c>
      <c r="W706" s="7" t="n"/>
    </row>
    <row r="707">
      <c r="A707" s="2" t="n"/>
      <c r="B707" s="2" t="n"/>
      <c r="C707" s="35" t="n"/>
      <c r="D707" s="39">
        <f>IF(C707="","",C707+30)</f>
        <v/>
      </c>
      <c r="E707" s="2" t="n"/>
      <c r="F707" s="14">
        <f>IF(E707="","",IFERROR(VLOOKUP(E707,'Clientes'!$A$2:$E$1000,2,FALSE),"Cliente no encontrado"))</f>
        <v/>
      </c>
      <c r="G707" s="15">
        <f>IF(E707="","",IFERROR(VLOOKUP(E707,'Clientes'!$A$2:$E$1000,3,FALSE),""))</f>
        <v/>
      </c>
      <c r="H707" s="14">
        <f>IF(E707="","",IFERROR(VLOOKUP(E707,'Clientes'!$A$2:$E$1000,4,FALSE),""))</f>
        <v/>
      </c>
      <c r="I707" s="2" t="n"/>
      <c r="J707" s="7" t="n"/>
      <c r="K707" s="8" t="n"/>
      <c r="L707" s="37" t="n"/>
      <c r="M707" s="10" t="n"/>
      <c r="N707" s="40">
        <f>IF(OR(K707="",L707=""),"",K707*L707*(1-M707))</f>
        <v/>
      </c>
      <c r="O707" s="10" t="n"/>
      <c r="P707" s="40">
        <f>IF(OR(N707="",O707=""),"",N707*O707)</f>
        <v/>
      </c>
      <c r="Q707" s="40">
        <f>IF(OR(N707="",P707=""),"",N707+P707)</f>
        <v/>
      </c>
      <c r="R707" s="2" t="n"/>
      <c r="S707" s="10" t="n"/>
      <c r="T707" s="40">
        <f>IF(OR(Q707="",S707=""),"",Q707*S707)</f>
        <v/>
      </c>
      <c r="U707" s="17">
        <f>IF(D707="","",D707-TODAY())</f>
        <v/>
      </c>
      <c r="V707" s="15">
        <f>IF(R707="","",IF(R707="Aceptado","Ganado",IF(R707="Rechazado","Perdido",IF(D707&lt;TODAY(),"Vencido","Pendiente"))))</f>
        <v/>
      </c>
      <c r="W707" s="7" t="n"/>
    </row>
    <row r="708">
      <c r="A708" s="2" t="n"/>
      <c r="B708" s="2" t="n"/>
      <c r="C708" s="35" t="n"/>
      <c r="D708" s="36">
        <f>IF(C708="","",C708+30)</f>
        <v/>
      </c>
      <c r="E708" s="2" t="n"/>
      <c r="F708" s="5">
        <f>IF(E708="","",IFERROR(VLOOKUP(E708,'Clientes'!$A$2:$E$1000,2,FALSE),"Cliente no encontrado"))</f>
        <v/>
      </c>
      <c r="G708" s="6">
        <f>IF(E708="","",IFERROR(VLOOKUP(E708,'Clientes'!$A$2:$E$1000,3,FALSE),""))</f>
        <v/>
      </c>
      <c r="H708" s="5">
        <f>IF(E708="","",IFERROR(VLOOKUP(E708,'Clientes'!$A$2:$E$1000,4,FALSE),""))</f>
        <v/>
      </c>
      <c r="I708" s="2" t="n"/>
      <c r="J708" s="7" t="n"/>
      <c r="K708" s="8" t="n"/>
      <c r="L708" s="37" t="n"/>
      <c r="M708" s="10" t="n"/>
      <c r="N708" s="38">
        <f>IF(OR(K708="",L708=""),"",K708*L708*(1-M708))</f>
        <v/>
      </c>
      <c r="O708" s="10" t="n"/>
      <c r="P708" s="38">
        <f>IF(OR(N708="",O708=""),"",N708*O708)</f>
        <v/>
      </c>
      <c r="Q708" s="38">
        <f>IF(OR(N708="",P708=""),"",N708+P708)</f>
        <v/>
      </c>
      <c r="R708" s="2" t="n"/>
      <c r="S708" s="10" t="n"/>
      <c r="T708" s="38">
        <f>IF(OR(Q708="",S708=""),"",Q708*S708)</f>
        <v/>
      </c>
      <c r="U708" s="12">
        <f>IF(D708="","",D708-TODAY())</f>
        <v/>
      </c>
      <c r="V708" s="6">
        <f>IF(R708="","",IF(R708="Aceptado","Ganado",IF(R708="Rechazado","Perdido",IF(D708&lt;TODAY(),"Vencido","Pendiente"))))</f>
        <v/>
      </c>
      <c r="W708" s="7" t="n"/>
    </row>
    <row r="709">
      <c r="A709" s="2" t="n"/>
      <c r="B709" s="2" t="n"/>
      <c r="C709" s="35" t="n"/>
      <c r="D709" s="39">
        <f>IF(C709="","",C709+30)</f>
        <v/>
      </c>
      <c r="E709" s="2" t="n"/>
      <c r="F709" s="14">
        <f>IF(E709="","",IFERROR(VLOOKUP(E709,'Clientes'!$A$2:$E$1000,2,FALSE),"Cliente no encontrado"))</f>
        <v/>
      </c>
      <c r="G709" s="15">
        <f>IF(E709="","",IFERROR(VLOOKUP(E709,'Clientes'!$A$2:$E$1000,3,FALSE),""))</f>
        <v/>
      </c>
      <c r="H709" s="14">
        <f>IF(E709="","",IFERROR(VLOOKUP(E709,'Clientes'!$A$2:$E$1000,4,FALSE),""))</f>
        <v/>
      </c>
      <c r="I709" s="2" t="n"/>
      <c r="J709" s="7" t="n"/>
      <c r="K709" s="8" t="n"/>
      <c r="L709" s="37" t="n"/>
      <c r="M709" s="10" t="n"/>
      <c r="N709" s="40">
        <f>IF(OR(K709="",L709=""),"",K709*L709*(1-M709))</f>
        <v/>
      </c>
      <c r="O709" s="10" t="n"/>
      <c r="P709" s="40">
        <f>IF(OR(N709="",O709=""),"",N709*O709)</f>
        <v/>
      </c>
      <c r="Q709" s="40">
        <f>IF(OR(N709="",P709=""),"",N709+P709)</f>
        <v/>
      </c>
      <c r="R709" s="2" t="n"/>
      <c r="S709" s="10" t="n"/>
      <c r="T709" s="40">
        <f>IF(OR(Q709="",S709=""),"",Q709*S709)</f>
        <v/>
      </c>
      <c r="U709" s="17">
        <f>IF(D709="","",D709-TODAY())</f>
        <v/>
      </c>
      <c r="V709" s="15">
        <f>IF(R709="","",IF(R709="Aceptado","Ganado",IF(R709="Rechazado","Perdido",IF(D709&lt;TODAY(),"Vencido","Pendiente"))))</f>
        <v/>
      </c>
      <c r="W709" s="7" t="n"/>
    </row>
    <row r="710">
      <c r="A710" s="2" t="n"/>
      <c r="B710" s="2" t="n"/>
      <c r="C710" s="35" t="n"/>
      <c r="D710" s="36">
        <f>IF(C710="","",C710+30)</f>
        <v/>
      </c>
      <c r="E710" s="2" t="n"/>
      <c r="F710" s="5">
        <f>IF(E710="","",IFERROR(VLOOKUP(E710,'Clientes'!$A$2:$E$1000,2,FALSE),"Cliente no encontrado"))</f>
        <v/>
      </c>
      <c r="G710" s="6">
        <f>IF(E710="","",IFERROR(VLOOKUP(E710,'Clientes'!$A$2:$E$1000,3,FALSE),""))</f>
        <v/>
      </c>
      <c r="H710" s="5">
        <f>IF(E710="","",IFERROR(VLOOKUP(E710,'Clientes'!$A$2:$E$1000,4,FALSE),""))</f>
        <v/>
      </c>
      <c r="I710" s="2" t="n"/>
      <c r="J710" s="7" t="n"/>
      <c r="K710" s="8" t="n"/>
      <c r="L710" s="37" t="n"/>
      <c r="M710" s="10" t="n"/>
      <c r="N710" s="38">
        <f>IF(OR(K710="",L710=""),"",K710*L710*(1-M710))</f>
        <v/>
      </c>
      <c r="O710" s="10" t="n"/>
      <c r="P710" s="38">
        <f>IF(OR(N710="",O710=""),"",N710*O710)</f>
        <v/>
      </c>
      <c r="Q710" s="38">
        <f>IF(OR(N710="",P710=""),"",N710+P710)</f>
        <v/>
      </c>
      <c r="R710" s="2" t="n"/>
      <c r="S710" s="10" t="n"/>
      <c r="T710" s="38">
        <f>IF(OR(Q710="",S710=""),"",Q710*S710)</f>
        <v/>
      </c>
      <c r="U710" s="12">
        <f>IF(D710="","",D710-TODAY())</f>
        <v/>
      </c>
      <c r="V710" s="6">
        <f>IF(R710="","",IF(R710="Aceptado","Ganado",IF(R710="Rechazado","Perdido",IF(D710&lt;TODAY(),"Vencido","Pendiente"))))</f>
        <v/>
      </c>
      <c r="W710" s="7" t="n"/>
    </row>
    <row r="711">
      <c r="A711" s="2" t="n"/>
      <c r="B711" s="2" t="n"/>
      <c r="C711" s="35" t="n"/>
      <c r="D711" s="39">
        <f>IF(C711="","",C711+30)</f>
        <v/>
      </c>
      <c r="E711" s="2" t="n"/>
      <c r="F711" s="14">
        <f>IF(E711="","",IFERROR(VLOOKUP(E711,'Clientes'!$A$2:$E$1000,2,FALSE),"Cliente no encontrado"))</f>
        <v/>
      </c>
      <c r="G711" s="15">
        <f>IF(E711="","",IFERROR(VLOOKUP(E711,'Clientes'!$A$2:$E$1000,3,FALSE),""))</f>
        <v/>
      </c>
      <c r="H711" s="14">
        <f>IF(E711="","",IFERROR(VLOOKUP(E711,'Clientes'!$A$2:$E$1000,4,FALSE),""))</f>
        <v/>
      </c>
      <c r="I711" s="2" t="n"/>
      <c r="J711" s="7" t="n"/>
      <c r="K711" s="8" t="n"/>
      <c r="L711" s="37" t="n"/>
      <c r="M711" s="10" t="n"/>
      <c r="N711" s="40">
        <f>IF(OR(K711="",L711=""),"",K711*L711*(1-M711))</f>
        <v/>
      </c>
      <c r="O711" s="10" t="n"/>
      <c r="P711" s="40">
        <f>IF(OR(N711="",O711=""),"",N711*O711)</f>
        <v/>
      </c>
      <c r="Q711" s="40">
        <f>IF(OR(N711="",P711=""),"",N711+P711)</f>
        <v/>
      </c>
      <c r="R711" s="2" t="n"/>
      <c r="S711" s="10" t="n"/>
      <c r="T711" s="40">
        <f>IF(OR(Q711="",S711=""),"",Q711*S711)</f>
        <v/>
      </c>
      <c r="U711" s="17">
        <f>IF(D711="","",D711-TODAY())</f>
        <v/>
      </c>
      <c r="V711" s="15">
        <f>IF(R711="","",IF(R711="Aceptado","Ganado",IF(R711="Rechazado","Perdido",IF(D711&lt;TODAY(),"Vencido","Pendiente"))))</f>
        <v/>
      </c>
      <c r="W711" s="7" t="n"/>
    </row>
    <row r="712">
      <c r="A712" s="2" t="n"/>
      <c r="B712" s="2" t="n"/>
      <c r="C712" s="35" t="n"/>
      <c r="D712" s="36">
        <f>IF(C712="","",C712+30)</f>
        <v/>
      </c>
      <c r="E712" s="2" t="n"/>
      <c r="F712" s="5">
        <f>IF(E712="","",IFERROR(VLOOKUP(E712,'Clientes'!$A$2:$E$1000,2,FALSE),"Cliente no encontrado"))</f>
        <v/>
      </c>
      <c r="G712" s="6">
        <f>IF(E712="","",IFERROR(VLOOKUP(E712,'Clientes'!$A$2:$E$1000,3,FALSE),""))</f>
        <v/>
      </c>
      <c r="H712" s="5">
        <f>IF(E712="","",IFERROR(VLOOKUP(E712,'Clientes'!$A$2:$E$1000,4,FALSE),""))</f>
        <v/>
      </c>
      <c r="I712" s="2" t="n"/>
      <c r="J712" s="7" t="n"/>
      <c r="K712" s="8" t="n"/>
      <c r="L712" s="37" t="n"/>
      <c r="M712" s="10" t="n"/>
      <c r="N712" s="38">
        <f>IF(OR(K712="",L712=""),"",K712*L712*(1-M712))</f>
        <v/>
      </c>
      <c r="O712" s="10" t="n"/>
      <c r="P712" s="38">
        <f>IF(OR(N712="",O712=""),"",N712*O712)</f>
        <v/>
      </c>
      <c r="Q712" s="38">
        <f>IF(OR(N712="",P712=""),"",N712+P712)</f>
        <v/>
      </c>
      <c r="R712" s="2" t="n"/>
      <c r="S712" s="10" t="n"/>
      <c r="T712" s="38">
        <f>IF(OR(Q712="",S712=""),"",Q712*S712)</f>
        <v/>
      </c>
      <c r="U712" s="12">
        <f>IF(D712="","",D712-TODAY())</f>
        <v/>
      </c>
      <c r="V712" s="6">
        <f>IF(R712="","",IF(R712="Aceptado","Ganado",IF(R712="Rechazado","Perdido",IF(D712&lt;TODAY(),"Vencido","Pendiente"))))</f>
        <v/>
      </c>
      <c r="W712" s="7" t="n"/>
    </row>
    <row r="713">
      <c r="A713" s="2" t="n"/>
      <c r="B713" s="2" t="n"/>
      <c r="C713" s="35" t="n"/>
      <c r="D713" s="39">
        <f>IF(C713="","",C713+30)</f>
        <v/>
      </c>
      <c r="E713" s="2" t="n"/>
      <c r="F713" s="14">
        <f>IF(E713="","",IFERROR(VLOOKUP(E713,'Clientes'!$A$2:$E$1000,2,FALSE),"Cliente no encontrado"))</f>
        <v/>
      </c>
      <c r="G713" s="15">
        <f>IF(E713="","",IFERROR(VLOOKUP(E713,'Clientes'!$A$2:$E$1000,3,FALSE),""))</f>
        <v/>
      </c>
      <c r="H713" s="14">
        <f>IF(E713="","",IFERROR(VLOOKUP(E713,'Clientes'!$A$2:$E$1000,4,FALSE),""))</f>
        <v/>
      </c>
      <c r="I713" s="2" t="n"/>
      <c r="J713" s="7" t="n"/>
      <c r="K713" s="8" t="n"/>
      <c r="L713" s="37" t="n"/>
      <c r="M713" s="10" t="n"/>
      <c r="N713" s="40">
        <f>IF(OR(K713="",L713=""),"",K713*L713*(1-M713))</f>
        <v/>
      </c>
      <c r="O713" s="10" t="n"/>
      <c r="P713" s="40">
        <f>IF(OR(N713="",O713=""),"",N713*O713)</f>
        <v/>
      </c>
      <c r="Q713" s="40">
        <f>IF(OR(N713="",P713=""),"",N713+P713)</f>
        <v/>
      </c>
      <c r="R713" s="2" t="n"/>
      <c r="S713" s="10" t="n"/>
      <c r="T713" s="40">
        <f>IF(OR(Q713="",S713=""),"",Q713*S713)</f>
        <v/>
      </c>
      <c r="U713" s="17">
        <f>IF(D713="","",D713-TODAY())</f>
        <v/>
      </c>
      <c r="V713" s="15">
        <f>IF(R713="","",IF(R713="Aceptado","Ganado",IF(R713="Rechazado","Perdido",IF(D713&lt;TODAY(),"Vencido","Pendiente"))))</f>
        <v/>
      </c>
      <c r="W713" s="7" t="n"/>
    </row>
    <row r="714">
      <c r="A714" s="2" t="n"/>
      <c r="B714" s="2" t="n"/>
      <c r="C714" s="35" t="n"/>
      <c r="D714" s="36">
        <f>IF(C714="","",C714+30)</f>
        <v/>
      </c>
      <c r="E714" s="2" t="n"/>
      <c r="F714" s="5">
        <f>IF(E714="","",IFERROR(VLOOKUP(E714,'Clientes'!$A$2:$E$1000,2,FALSE),"Cliente no encontrado"))</f>
        <v/>
      </c>
      <c r="G714" s="6">
        <f>IF(E714="","",IFERROR(VLOOKUP(E714,'Clientes'!$A$2:$E$1000,3,FALSE),""))</f>
        <v/>
      </c>
      <c r="H714" s="5">
        <f>IF(E714="","",IFERROR(VLOOKUP(E714,'Clientes'!$A$2:$E$1000,4,FALSE),""))</f>
        <v/>
      </c>
      <c r="I714" s="2" t="n"/>
      <c r="J714" s="7" t="n"/>
      <c r="K714" s="8" t="n"/>
      <c r="L714" s="37" t="n"/>
      <c r="M714" s="10" t="n"/>
      <c r="N714" s="38">
        <f>IF(OR(K714="",L714=""),"",K714*L714*(1-M714))</f>
        <v/>
      </c>
      <c r="O714" s="10" t="n"/>
      <c r="P714" s="38">
        <f>IF(OR(N714="",O714=""),"",N714*O714)</f>
        <v/>
      </c>
      <c r="Q714" s="38">
        <f>IF(OR(N714="",P714=""),"",N714+P714)</f>
        <v/>
      </c>
      <c r="R714" s="2" t="n"/>
      <c r="S714" s="10" t="n"/>
      <c r="T714" s="38">
        <f>IF(OR(Q714="",S714=""),"",Q714*S714)</f>
        <v/>
      </c>
      <c r="U714" s="12">
        <f>IF(D714="","",D714-TODAY())</f>
        <v/>
      </c>
      <c r="V714" s="6">
        <f>IF(R714="","",IF(R714="Aceptado","Ganado",IF(R714="Rechazado","Perdido",IF(D714&lt;TODAY(),"Vencido","Pendiente"))))</f>
        <v/>
      </c>
      <c r="W714" s="7" t="n"/>
    </row>
    <row r="715">
      <c r="A715" s="2" t="n"/>
      <c r="B715" s="2" t="n"/>
      <c r="C715" s="35" t="n"/>
      <c r="D715" s="39">
        <f>IF(C715="","",C715+30)</f>
        <v/>
      </c>
      <c r="E715" s="2" t="n"/>
      <c r="F715" s="14">
        <f>IF(E715="","",IFERROR(VLOOKUP(E715,'Clientes'!$A$2:$E$1000,2,FALSE),"Cliente no encontrado"))</f>
        <v/>
      </c>
      <c r="G715" s="15">
        <f>IF(E715="","",IFERROR(VLOOKUP(E715,'Clientes'!$A$2:$E$1000,3,FALSE),""))</f>
        <v/>
      </c>
      <c r="H715" s="14">
        <f>IF(E715="","",IFERROR(VLOOKUP(E715,'Clientes'!$A$2:$E$1000,4,FALSE),""))</f>
        <v/>
      </c>
      <c r="I715" s="2" t="n"/>
      <c r="J715" s="7" t="n"/>
      <c r="K715" s="8" t="n"/>
      <c r="L715" s="37" t="n"/>
      <c r="M715" s="10" t="n"/>
      <c r="N715" s="40">
        <f>IF(OR(K715="",L715=""),"",K715*L715*(1-M715))</f>
        <v/>
      </c>
      <c r="O715" s="10" t="n"/>
      <c r="P715" s="40">
        <f>IF(OR(N715="",O715=""),"",N715*O715)</f>
        <v/>
      </c>
      <c r="Q715" s="40">
        <f>IF(OR(N715="",P715=""),"",N715+P715)</f>
        <v/>
      </c>
      <c r="R715" s="2" t="n"/>
      <c r="S715" s="10" t="n"/>
      <c r="T715" s="40">
        <f>IF(OR(Q715="",S715=""),"",Q715*S715)</f>
        <v/>
      </c>
      <c r="U715" s="17">
        <f>IF(D715="","",D715-TODAY())</f>
        <v/>
      </c>
      <c r="V715" s="15">
        <f>IF(R715="","",IF(R715="Aceptado","Ganado",IF(R715="Rechazado","Perdido",IF(D715&lt;TODAY(),"Vencido","Pendiente"))))</f>
        <v/>
      </c>
      <c r="W715" s="7" t="n"/>
    </row>
    <row r="716">
      <c r="A716" s="2" t="n"/>
      <c r="B716" s="2" t="n"/>
      <c r="C716" s="35" t="n"/>
      <c r="D716" s="36">
        <f>IF(C716="","",C716+30)</f>
        <v/>
      </c>
      <c r="E716" s="2" t="n"/>
      <c r="F716" s="5">
        <f>IF(E716="","",IFERROR(VLOOKUP(E716,'Clientes'!$A$2:$E$1000,2,FALSE),"Cliente no encontrado"))</f>
        <v/>
      </c>
      <c r="G716" s="6">
        <f>IF(E716="","",IFERROR(VLOOKUP(E716,'Clientes'!$A$2:$E$1000,3,FALSE),""))</f>
        <v/>
      </c>
      <c r="H716" s="5">
        <f>IF(E716="","",IFERROR(VLOOKUP(E716,'Clientes'!$A$2:$E$1000,4,FALSE),""))</f>
        <v/>
      </c>
      <c r="I716" s="2" t="n"/>
      <c r="J716" s="7" t="n"/>
      <c r="K716" s="8" t="n"/>
      <c r="L716" s="37" t="n"/>
      <c r="M716" s="10" t="n"/>
      <c r="N716" s="38">
        <f>IF(OR(K716="",L716=""),"",K716*L716*(1-M716))</f>
        <v/>
      </c>
      <c r="O716" s="10" t="n"/>
      <c r="P716" s="38">
        <f>IF(OR(N716="",O716=""),"",N716*O716)</f>
        <v/>
      </c>
      <c r="Q716" s="38">
        <f>IF(OR(N716="",P716=""),"",N716+P716)</f>
        <v/>
      </c>
      <c r="R716" s="2" t="n"/>
      <c r="S716" s="10" t="n"/>
      <c r="T716" s="38">
        <f>IF(OR(Q716="",S716=""),"",Q716*S716)</f>
        <v/>
      </c>
      <c r="U716" s="12">
        <f>IF(D716="","",D716-TODAY())</f>
        <v/>
      </c>
      <c r="V716" s="6">
        <f>IF(R716="","",IF(R716="Aceptado","Ganado",IF(R716="Rechazado","Perdido",IF(D716&lt;TODAY(),"Vencido","Pendiente"))))</f>
        <v/>
      </c>
      <c r="W716" s="7" t="n"/>
    </row>
    <row r="717">
      <c r="A717" s="2" t="n"/>
      <c r="B717" s="2" t="n"/>
      <c r="C717" s="35" t="n"/>
      <c r="D717" s="39">
        <f>IF(C717="","",C717+30)</f>
        <v/>
      </c>
      <c r="E717" s="2" t="n"/>
      <c r="F717" s="14">
        <f>IF(E717="","",IFERROR(VLOOKUP(E717,'Clientes'!$A$2:$E$1000,2,FALSE),"Cliente no encontrado"))</f>
        <v/>
      </c>
      <c r="G717" s="15">
        <f>IF(E717="","",IFERROR(VLOOKUP(E717,'Clientes'!$A$2:$E$1000,3,FALSE),""))</f>
        <v/>
      </c>
      <c r="H717" s="14">
        <f>IF(E717="","",IFERROR(VLOOKUP(E717,'Clientes'!$A$2:$E$1000,4,FALSE),""))</f>
        <v/>
      </c>
      <c r="I717" s="2" t="n"/>
      <c r="J717" s="7" t="n"/>
      <c r="K717" s="8" t="n"/>
      <c r="L717" s="37" t="n"/>
      <c r="M717" s="10" t="n"/>
      <c r="N717" s="40">
        <f>IF(OR(K717="",L717=""),"",K717*L717*(1-M717))</f>
        <v/>
      </c>
      <c r="O717" s="10" t="n"/>
      <c r="P717" s="40">
        <f>IF(OR(N717="",O717=""),"",N717*O717)</f>
        <v/>
      </c>
      <c r="Q717" s="40">
        <f>IF(OR(N717="",P717=""),"",N717+P717)</f>
        <v/>
      </c>
      <c r="R717" s="2" t="n"/>
      <c r="S717" s="10" t="n"/>
      <c r="T717" s="40">
        <f>IF(OR(Q717="",S717=""),"",Q717*S717)</f>
        <v/>
      </c>
      <c r="U717" s="17">
        <f>IF(D717="","",D717-TODAY())</f>
        <v/>
      </c>
      <c r="V717" s="15">
        <f>IF(R717="","",IF(R717="Aceptado","Ganado",IF(R717="Rechazado","Perdido",IF(D717&lt;TODAY(),"Vencido","Pendiente"))))</f>
        <v/>
      </c>
      <c r="W717" s="7" t="n"/>
    </row>
    <row r="718">
      <c r="A718" s="2" t="n"/>
      <c r="B718" s="2" t="n"/>
      <c r="C718" s="35" t="n"/>
      <c r="D718" s="36">
        <f>IF(C718="","",C718+30)</f>
        <v/>
      </c>
      <c r="E718" s="2" t="n"/>
      <c r="F718" s="5">
        <f>IF(E718="","",IFERROR(VLOOKUP(E718,'Clientes'!$A$2:$E$1000,2,FALSE),"Cliente no encontrado"))</f>
        <v/>
      </c>
      <c r="G718" s="6">
        <f>IF(E718="","",IFERROR(VLOOKUP(E718,'Clientes'!$A$2:$E$1000,3,FALSE),""))</f>
        <v/>
      </c>
      <c r="H718" s="5">
        <f>IF(E718="","",IFERROR(VLOOKUP(E718,'Clientes'!$A$2:$E$1000,4,FALSE),""))</f>
        <v/>
      </c>
      <c r="I718" s="2" t="n"/>
      <c r="J718" s="7" t="n"/>
      <c r="K718" s="8" t="n"/>
      <c r="L718" s="37" t="n"/>
      <c r="M718" s="10" t="n"/>
      <c r="N718" s="38">
        <f>IF(OR(K718="",L718=""),"",K718*L718*(1-M718))</f>
        <v/>
      </c>
      <c r="O718" s="10" t="n"/>
      <c r="P718" s="38">
        <f>IF(OR(N718="",O718=""),"",N718*O718)</f>
        <v/>
      </c>
      <c r="Q718" s="38">
        <f>IF(OR(N718="",P718=""),"",N718+P718)</f>
        <v/>
      </c>
      <c r="R718" s="2" t="n"/>
      <c r="S718" s="10" t="n"/>
      <c r="T718" s="38">
        <f>IF(OR(Q718="",S718=""),"",Q718*S718)</f>
        <v/>
      </c>
      <c r="U718" s="12">
        <f>IF(D718="","",D718-TODAY())</f>
        <v/>
      </c>
      <c r="V718" s="6">
        <f>IF(R718="","",IF(R718="Aceptado","Ganado",IF(R718="Rechazado","Perdido",IF(D718&lt;TODAY(),"Vencido","Pendiente"))))</f>
        <v/>
      </c>
      <c r="W718" s="7" t="n"/>
    </row>
    <row r="719">
      <c r="A719" s="2" t="n"/>
      <c r="B719" s="2" t="n"/>
      <c r="C719" s="35" t="n"/>
      <c r="D719" s="39">
        <f>IF(C719="","",C719+30)</f>
        <v/>
      </c>
      <c r="E719" s="2" t="n"/>
      <c r="F719" s="14">
        <f>IF(E719="","",IFERROR(VLOOKUP(E719,'Clientes'!$A$2:$E$1000,2,FALSE),"Cliente no encontrado"))</f>
        <v/>
      </c>
      <c r="G719" s="15">
        <f>IF(E719="","",IFERROR(VLOOKUP(E719,'Clientes'!$A$2:$E$1000,3,FALSE),""))</f>
        <v/>
      </c>
      <c r="H719" s="14">
        <f>IF(E719="","",IFERROR(VLOOKUP(E719,'Clientes'!$A$2:$E$1000,4,FALSE),""))</f>
        <v/>
      </c>
      <c r="I719" s="2" t="n"/>
      <c r="J719" s="7" t="n"/>
      <c r="K719" s="8" t="n"/>
      <c r="L719" s="37" t="n"/>
      <c r="M719" s="10" t="n"/>
      <c r="N719" s="40">
        <f>IF(OR(K719="",L719=""),"",K719*L719*(1-M719))</f>
        <v/>
      </c>
      <c r="O719" s="10" t="n"/>
      <c r="P719" s="40">
        <f>IF(OR(N719="",O719=""),"",N719*O719)</f>
        <v/>
      </c>
      <c r="Q719" s="40">
        <f>IF(OR(N719="",P719=""),"",N719+P719)</f>
        <v/>
      </c>
      <c r="R719" s="2" t="n"/>
      <c r="S719" s="10" t="n"/>
      <c r="T719" s="40">
        <f>IF(OR(Q719="",S719=""),"",Q719*S719)</f>
        <v/>
      </c>
      <c r="U719" s="17">
        <f>IF(D719="","",D719-TODAY())</f>
        <v/>
      </c>
      <c r="V719" s="15">
        <f>IF(R719="","",IF(R719="Aceptado","Ganado",IF(R719="Rechazado","Perdido",IF(D719&lt;TODAY(),"Vencido","Pendiente"))))</f>
        <v/>
      </c>
      <c r="W719" s="7" t="n"/>
    </row>
    <row r="720">
      <c r="A720" s="2" t="n"/>
      <c r="B720" s="2" t="n"/>
      <c r="C720" s="35" t="n"/>
      <c r="D720" s="36">
        <f>IF(C720="","",C720+30)</f>
        <v/>
      </c>
      <c r="E720" s="2" t="n"/>
      <c r="F720" s="5">
        <f>IF(E720="","",IFERROR(VLOOKUP(E720,'Clientes'!$A$2:$E$1000,2,FALSE),"Cliente no encontrado"))</f>
        <v/>
      </c>
      <c r="G720" s="6">
        <f>IF(E720="","",IFERROR(VLOOKUP(E720,'Clientes'!$A$2:$E$1000,3,FALSE),""))</f>
        <v/>
      </c>
      <c r="H720" s="5">
        <f>IF(E720="","",IFERROR(VLOOKUP(E720,'Clientes'!$A$2:$E$1000,4,FALSE),""))</f>
        <v/>
      </c>
      <c r="I720" s="2" t="n"/>
      <c r="J720" s="7" t="n"/>
      <c r="K720" s="8" t="n"/>
      <c r="L720" s="37" t="n"/>
      <c r="M720" s="10" t="n"/>
      <c r="N720" s="38">
        <f>IF(OR(K720="",L720=""),"",K720*L720*(1-M720))</f>
        <v/>
      </c>
      <c r="O720" s="10" t="n"/>
      <c r="P720" s="38">
        <f>IF(OR(N720="",O720=""),"",N720*O720)</f>
        <v/>
      </c>
      <c r="Q720" s="38">
        <f>IF(OR(N720="",P720=""),"",N720+P720)</f>
        <v/>
      </c>
      <c r="R720" s="2" t="n"/>
      <c r="S720" s="10" t="n"/>
      <c r="T720" s="38">
        <f>IF(OR(Q720="",S720=""),"",Q720*S720)</f>
        <v/>
      </c>
      <c r="U720" s="12">
        <f>IF(D720="","",D720-TODAY())</f>
        <v/>
      </c>
      <c r="V720" s="6">
        <f>IF(R720="","",IF(R720="Aceptado","Ganado",IF(R720="Rechazado","Perdido",IF(D720&lt;TODAY(),"Vencido","Pendiente"))))</f>
        <v/>
      </c>
      <c r="W720" s="7" t="n"/>
    </row>
    <row r="721">
      <c r="A721" s="2" t="n"/>
      <c r="B721" s="2" t="n"/>
      <c r="C721" s="35" t="n"/>
      <c r="D721" s="39">
        <f>IF(C721="","",C721+30)</f>
        <v/>
      </c>
      <c r="E721" s="2" t="n"/>
      <c r="F721" s="14">
        <f>IF(E721="","",IFERROR(VLOOKUP(E721,'Clientes'!$A$2:$E$1000,2,FALSE),"Cliente no encontrado"))</f>
        <v/>
      </c>
      <c r="G721" s="15">
        <f>IF(E721="","",IFERROR(VLOOKUP(E721,'Clientes'!$A$2:$E$1000,3,FALSE),""))</f>
        <v/>
      </c>
      <c r="H721" s="14">
        <f>IF(E721="","",IFERROR(VLOOKUP(E721,'Clientes'!$A$2:$E$1000,4,FALSE),""))</f>
        <v/>
      </c>
      <c r="I721" s="2" t="n"/>
      <c r="J721" s="7" t="n"/>
      <c r="K721" s="8" t="n"/>
      <c r="L721" s="37" t="n"/>
      <c r="M721" s="10" t="n"/>
      <c r="N721" s="40">
        <f>IF(OR(K721="",L721=""),"",K721*L721*(1-M721))</f>
        <v/>
      </c>
      <c r="O721" s="10" t="n"/>
      <c r="P721" s="40">
        <f>IF(OR(N721="",O721=""),"",N721*O721)</f>
        <v/>
      </c>
      <c r="Q721" s="40">
        <f>IF(OR(N721="",P721=""),"",N721+P721)</f>
        <v/>
      </c>
      <c r="R721" s="2" t="n"/>
      <c r="S721" s="10" t="n"/>
      <c r="T721" s="40">
        <f>IF(OR(Q721="",S721=""),"",Q721*S721)</f>
        <v/>
      </c>
      <c r="U721" s="17">
        <f>IF(D721="","",D721-TODAY())</f>
        <v/>
      </c>
      <c r="V721" s="15">
        <f>IF(R721="","",IF(R721="Aceptado","Ganado",IF(R721="Rechazado","Perdido",IF(D721&lt;TODAY(),"Vencido","Pendiente"))))</f>
        <v/>
      </c>
      <c r="W721" s="7" t="n"/>
    </row>
    <row r="722">
      <c r="A722" s="2" t="n"/>
      <c r="B722" s="2" t="n"/>
      <c r="C722" s="35" t="n"/>
      <c r="D722" s="36">
        <f>IF(C722="","",C722+30)</f>
        <v/>
      </c>
      <c r="E722" s="2" t="n"/>
      <c r="F722" s="5">
        <f>IF(E722="","",IFERROR(VLOOKUP(E722,'Clientes'!$A$2:$E$1000,2,FALSE),"Cliente no encontrado"))</f>
        <v/>
      </c>
      <c r="G722" s="6">
        <f>IF(E722="","",IFERROR(VLOOKUP(E722,'Clientes'!$A$2:$E$1000,3,FALSE),""))</f>
        <v/>
      </c>
      <c r="H722" s="5">
        <f>IF(E722="","",IFERROR(VLOOKUP(E722,'Clientes'!$A$2:$E$1000,4,FALSE),""))</f>
        <v/>
      </c>
      <c r="I722" s="2" t="n"/>
      <c r="J722" s="7" t="n"/>
      <c r="K722" s="8" t="n"/>
      <c r="L722" s="37" t="n"/>
      <c r="M722" s="10" t="n"/>
      <c r="N722" s="38">
        <f>IF(OR(K722="",L722=""),"",K722*L722*(1-M722))</f>
        <v/>
      </c>
      <c r="O722" s="10" t="n"/>
      <c r="P722" s="38">
        <f>IF(OR(N722="",O722=""),"",N722*O722)</f>
        <v/>
      </c>
      <c r="Q722" s="38">
        <f>IF(OR(N722="",P722=""),"",N722+P722)</f>
        <v/>
      </c>
      <c r="R722" s="2" t="n"/>
      <c r="S722" s="10" t="n"/>
      <c r="T722" s="38">
        <f>IF(OR(Q722="",S722=""),"",Q722*S722)</f>
        <v/>
      </c>
      <c r="U722" s="12">
        <f>IF(D722="","",D722-TODAY())</f>
        <v/>
      </c>
      <c r="V722" s="6">
        <f>IF(R722="","",IF(R722="Aceptado","Ganado",IF(R722="Rechazado","Perdido",IF(D722&lt;TODAY(),"Vencido","Pendiente"))))</f>
        <v/>
      </c>
      <c r="W722" s="7" t="n"/>
    </row>
    <row r="723">
      <c r="A723" s="2" t="n"/>
      <c r="B723" s="2" t="n"/>
      <c r="C723" s="35" t="n"/>
      <c r="D723" s="39">
        <f>IF(C723="","",C723+30)</f>
        <v/>
      </c>
      <c r="E723" s="2" t="n"/>
      <c r="F723" s="14">
        <f>IF(E723="","",IFERROR(VLOOKUP(E723,'Clientes'!$A$2:$E$1000,2,FALSE),"Cliente no encontrado"))</f>
        <v/>
      </c>
      <c r="G723" s="15">
        <f>IF(E723="","",IFERROR(VLOOKUP(E723,'Clientes'!$A$2:$E$1000,3,FALSE),""))</f>
        <v/>
      </c>
      <c r="H723" s="14">
        <f>IF(E723="","",IFERROR(VLOOKUP(E723,'Clientes'!$A$2:$E$1000,4,FALSE),""))</f>
        <v/>
      </c>
      <c r="I723" s="2" t="n"/>
      <c r="J723" s="7" t="n"/>
      <c r="K723" s="8" t="n"/>
      <c r="L723" s="37" t="n"/>
      <c r="M723" s="10" t="n"/>
      <c r="N723" s="40">
        <f>IF(OR(K723="",L723=""),"",K723*L723*(1-M723))</f>
        <v/>
      </c>
      <c r="O723" s="10" t="n"/>
      <c r="P723" s="40">
        <f>IF(OR(N723="",O723=""),"",N723*O723)</f>
        <v/>
      </c>
      <c r="Q723" s="40">
        <f>IF(OR(N723="",P723=""),"",N723+P723)</f>
        <v/>
      </c>
      <c r="R723" s="2" t="n"/>
      <c r="S723" s="10" t="n"/>
      <c r="T723" s="40">
        <f>IF(OR(Q723="",S723=""),"",Q723*S723)</f>
        <v/>
      </c>
      <c r="U723" s="17">
        <f>IF(D723="","",D723-TODAY())</f>
        <v/>
      </c>
      <c r="V723" s="15">
        <f>IF(R723="","",IF(R723="Aceptado","Ganado",IF(R723="Rechazado","Perdido",IF(D723&lt;TODAY(),"Vencido","Pendiente"))))</f>
        <v/>
      </c>
      <c r="W723" s="7" t="n"/>
    </row>
    <row r="724">
      <c r="A724" s="2" t="n"/>
      <c r="B724" s="2" t="n"/>
      <c r="C724" s="35" t="n"/>
      <c r="D724" s="36">
        <f>IF(C724="","",C724+30)</f>
        <v/>
      </c>
      <c r="E724" s="2" t="n"/>
      <c r="F724" s="5">
        <f>IF(E724="","",IFERROR(VLOOKUP(E724,'Clientes'!$A$2:$E$1000,2,FALSE),"Cliente no encontrado"))</f>
        <v/>
      </c>
      <c r="G724" s="6">
        <f>IF(E724="","",IFERROR(VLOOKUP(E724,'Clientes'!$A$2:$E$1000,3,FALSE),""))</f>
        <v/>
      </c>
      <c r="H724" s="5">
        <f>IF(E724="","",IFERROR(VLOOKUP(E724,'Clientes'!$A$2:$E$1000,4,FALSE),""))</f>
        <v/>
      </c>
      <c r="I724" s="2" t="n"/>
      <c r="J724" s="7" t="n"/>
      <c r="K724" s="8" t="n"/>
      <c r="L724" s="37" t="n"/>
      <c r="M724" s="10" t="n"/>
      <c r="N724" s="38">
        <f>IF(OR(K724="",L724=""),"",K724*L724*(1-M724))</f>
        <v/>
      </c>
      <c r="O724" s="10" t="n"/>
      <c r="P724" s="38">
        <f>IF(OR(N724="",O724=""),"",N724*O724)</f>
        <v/>
      </c>
      <c r="Q724" s="38">
        <f>IF(OR(N724="",P724=""),"",N724+P724)</f>
        <v/>
      </c>
      <c r="R724" s="2" t="n"/>
      <c r="S724" s="10" t="n"/>
      <c r="T724" s="38">
        <f>IF(OR(Q724="",S724=""),"",Q724*S724)</f>
        <v/>
      </c>
      <c r="U724" s="12">
        <f>IF(D724="","",D724-TODAY())</f>
        <v/>
      </c>
      <c r="V724" s="6">
        <f>IF(R724="","",IF(R724="Aceptado","Ganado",IF(R724="Rechazado","Perdido",IF(D724&lt;TODAY(),"Vencido","Pendiente"))))</f>
        <v/>
      </c>
      <c r="W724" s="7" t="n"/>
    </row>
    <row r="725">
      <c r="A725" s="2" t="n"/>
      <c r="B725" s="2" t="n"/>
      <c r="C725" s="35" t="n"/>
      <c r="D725" s="39">
        <f>IF(C725="","",C725+30)</f>
        <v/>
      </c>
      <c r="E725" s="2" t="n"/>
      <c r="F725" s="14">
        <f>IF(E725="","",IFERROR(VLOOKUP(E725,'Clientes'!$A$2:$E$1000,2,FALSE),"Cliente no encontrado"))</f>
        <v/>
      </c>
      <c r="G725" s="15">
        <f>IF(E725="","",IFERROR(VLOOKUP(E725,'Clientes'!$A$2:$E$1000,3,FALSE),""))</f>
        <v/>
      </c>
      <c r="H725" s="14">
        <f>IF(E725="","",IFERROR(VLOOKUP(E725,'Clientes'!$A$2:$E$1000,4,FALSE),""))</f>
        <v/>
      </c>
      <c r="I725" s="2" t="n"/>
      <c r="J725" s="7" t="n"/>
      <c r="K725" s="8" t="n"/>
      <c r="L725" s="37" t="n"/>
      <c r="M725" s="10" t="n"/>
      <c r="N725" s="40">
        <f>IF(OR(K725="",L725=""),"",K725*L725*(1-M725))</f>
        <v/>
      </c>
      <c r="O725" s="10" t="n"/>
      <c r="P725" s="40">
        <f>IF(OR(N725="",O725=""),"",N725*O725)</f>
        <v/>
      </c>
      <c r="Q725" s="40">
        <f>IF(OR(N725="",P725=""),"",N725+P725)</f>
        <v/>
      </c>
      <c r="R725" s="2" t="n"/>
      <c r="S725" s="10" t="n"/>
      <c r="T725" s="40">
        <f>IF(OR(Q725="",S725=""),"",Q725*S725)</f>
        <v/>
      </c>
      <c r="U725" s="17">
        <f>IF(D725="","",D725-TODAY())</f>
        <v/>
      </c>
      <c r="V725" s="15">
        <f>IF(R725="","",IF(R725="Aceptado","Ganado",IF(R725="Rechazado","Perdido",IF(D725&lt;TODAY(),"Vencido","Pendiente"))))</f>
        <v/>
      </c>
      <c r="W725" s="7" t="n"/>
    </row>
    <row r="726">
      <c r="A726" s="2" t="n"/>
      <c r="B726" s="2" t="n"/>
      <c r="C726" s="35" t="n"/>
      <c r="D726" s="36">
        <f>IF(C726="","",C726+30)</f>
        <v/>
      </c>
      <c r="E726" s="2" t="n"/>
      <c r="F726" s="5">
        <f>IF(E726="","",IFERROR(VLOOKUP(E726,'Clientes'!$A$2:$E$1000,2,FALSE),"Cliente no encontrado"))</f>
        <v/>
      </c>
      <c r="G726" s="6">
        <f>IF(E726="","",IFERROR(VLOOKUP(E726,'Clientes'!$A$2:$E$1000,3,FALSE),""))</f>
        <v/>
      </c>
      <c r="H726" s="5">
        <f>IF(E726="","",IFERROR(VLOOKUP(E726,'Clientes'!$A$2:$E$1000,4,FALSE),""))</f>
        <v/>
      </c>
      <c r="I726" s="2" t="n"/>
      <c r="J726" s="7" t="n"/>
      <c r="K726" s="8" t="n"/>
      <c r="L726" s="37" t="n"/>
      <c r="M726" s="10" t="n"/>
      <c r="N726" s="38">
        <f>IF(OR(K726="",L726=""),"",K726*L726*(1-M726))</f>
        <v/>
      </c>
      <c r="O726" s="10" t="n"/>
      <c r="P726" s="38">
        <f>IF(OR(N726="",O726=""),"",N726*O726)</f>
        <v/>
      </c>
      <c r="Q726" s="38">
        <f>IF(OR(N726="",P726=""),"",N726+P726)</f>
        <v/>
      </c>
      <c r="R726" s="2" t="n"/>
      <c r="S726" s="10" t="n"/>
      <c r="T726" s="38">
        <f>IF(OR(Q726="",S726=""),"",Q726*S726)</f>
        <v/>
      </c>
      <c r="U726" s="12">
        <f>IF(D726="","",D726-TODAY())</f>
        <v/>
      </c>
      <c r="V726" s="6">
        <f>IF(R726="","",IF(R726="Aceptado","Ganado",IF(R726="Rechazado","Perdido",IF(D726&lt;TODAY(),"Vencido","Pendiente"))))</f>
        <v/>
      </c>
      <c r="W726" s="7" t="n"/>
    </row>
    <row r="727">
      <c r="A727" s="2" t="n"/>
      <c r="B727" s="2" t="n"/>
      <c r="C727" s="35" t="n"/>
      <c r="D727" s="39">
        <f>IF(C727="","",C727+30)</f>
        <v/>
      </c>
      <c r="E727" s="2" t="n"/>
      <c r="F727" s="14">
        <f>IF(E727="","",IFERROR(VLOOKUP(E727,'Clientes'!$A$2:$E$1000,2,FALSE),"Cliente no encontrado"))</f>
        <v/>
      </c>
      <c r="G727" s="15">
        <f>IF(E727="","",IFERROR(VLOOKUP(E727,'Clientes'!$A$2:$E$1000,3,FALSE),""))</f>
        <v/>
      </c>
      <c r="H727" s="14">
        <f>IF(E727="","",IFERROR(VLOOKUP(E727,'Clientes'!$A$2:$E$1000,4,FALSE),""))</f>
        <v/>
      </c>
      <c r="I727" s="2" t="n"/>
      <c r="J727" s="7" t="n"/>
      <c r="K727" s="8" t="n"/>
      <c r="L727" s="37" t="n"/>
      <c r="M727" s="10" t="n"/>
      <c r="N727" s="40">
        <f>IF(OR(K727="",L727=""),"",K727*L727*(1-M727))</f>
        <v/>
      </c>
      <c r="O727" s="10" t="n"/>
      <c r="P727" s="40">
        <f>IF(OR(N727="",O727=""),"",N727*O727)</f>
        <v/>
      </c>
      <c r="Q727" s="40">
        <f>IF(OR(N727="",P727=""),"",N727+P727)</f>
        <v/>
      </c>
      <c r="R727" s="2" t="n"/>
      <c r="S727" s="10" t="n"/>
      <c r="T727" s="40">
        <f>IF(OR(Q727="",S727=""),"",Q727*S727)</f>
        <v/>
      </c>
      <c r="U727" s="17">
        <f>IF(D727="","",D727-TODAY())</f>
        <v/>
      </c>
      <c r="V727" s="15">
        <f>IF(R727="","",IF(R727="Aceptado","Ganado",IF(R727="Rechazado","Perdido",IF(D727&lt;TODAY(),"Vencido","Pendiente"))))</f>
        <v/>
      </c>
      <c r="W727" s="7" t="n"/>
    </row>
    <row r="728">
      <c r="A728" s="2" t="n"/>
      <c r="B728" s="2" t="n"/>
      <c r="C728" s="35" t="n"/>
      <c r="D728" s="36">
        <f>IF(C728="","",C728+30)</f>
        <v/>
      </c>
      <c r="E728" s="2" t="n"/>
      <c r="F728" s="5">
        <f>IF(E728="","",IFERROR(VLOOKUP(E728,'Clientes'!$A$2:$E$1000,2,FALSE),"Cliente no encontrado"))</f>
        <v/>
      </c>
      <c r="G728" s="6">
        <f>IF(E728="","",IFERROR(VLOOKUP(E728,'Clientes'!$A$2:$E$1000,3,FALSE),""))</f>
        <v/>
      </c>
      <c r="H728" s="5">
        <f>IF(E728="","",IFERROR(VLOOKUP(E728,'Clientes'!$A$2:$E$1000,4,FALSE),""))</f>
        <v/>
      </c>
      <c r="I728" s="2" t="n"/>
      <c r="J728" s="7" t="n"/>
      <c r="K728" s="8" t="n"/>
      <c r="L728" s="37" t="n"/>
      <c r="M728" s="10" t="n"/>
      <c r="N728" s="38">
        <f>IF(OR(K728="",L728=""),"",K728*L728*(1-M728))</f>
        <v/>
      </c>
      <c r="O728" s="10" t="n"/>
      <c r="P728" s="38">
        <f>IF(OR(N728="",O728=""),"",N728*O728)</f>
        <v/>
      </c>
      <c r="Q728" s="38">
        <f>IF(OR(N728="",P728=""),"",N728+P728)</f>
        <v/>
      </c>
      <c r="R728" s="2" t="n"/>
      <c r="S728" s="10" t="n"/>
      <c r="T728" s="38">
        <f>IF(OR(Q728="",S728=""),"",Q728*S728)</f>
        <v/>
      </c>
      <c r="U728" s="12">
        <f>IF(D728="","",D728-TODAY())</f>
        <v/>
      </c>
      <c r="V728" s="6">
        <f>IF(R728="","",IF(R728="Aceptado","Ganado",IF(R728="Rechazado","Perdido",IF(D728&lt;TODAY(),"Vencido","Pendiente"))))</f>
        <v/>
      </c>
      <c r="W728" s="7" t="n"/>
    </row>
    <row r="729">
      <c r="A729" s="2" t="n"/>
      <c r="B729" s="2" t="n"/>
      <c r="C729" s="35" t="n"/>
      <c r="D729" s="39">
        <f>IF(C729="","",C729+30)</f>
        <v/>
      </c>
      <c r="E729" s="2" t="n"/>
      <c r="F729" s="14">
        <f>IF(E729="","",IFERROR(VLOOKUP(E729,'Clientes'!$A$2:$E$1000,2,FALSE),"Cliente no encontrado"))</f>
        <v/>
      </c>
      <c r="G729" s="15">
        <f>IF(E729="","",IFERROR(VLOOKUP(E729,'Clientes'!$A$2:$E$1000,3,FALSE),""))</f>
        <v/>
      </c>
      <c r="H729" s="14">
        <f>IF(E729="","",IFERROR(VLOOKUP(E729,'Clientes'!$A$2:$E$1000,4,FALSE),""))</f>
        <v/>
      </c>
      <c r="I729" s="2" t="n"/>
      <c r="J729" s="7" t="n"/>
      <c r="K729" s="8" t="n"/>
      <c r="L729" s="37" t="n"/>
      <c r="M729" s="10" t="n"/>
      <c r="N729" s="40">
        <f>IF(OR(K729="",L729=""),"",K729*L729*(1-M729))</f>
        <v/>
      </c>
      <c r="O729" s="10" t="n"/>
      <c r="P729" s="40">
        <f>IF(OR(N729="",O729=""),"",N729*O729)</f>
        <v/>
      </c>
      <c r="Q729" s="40">
        <f>IF(OR(N729="",P729=""),"",N729+P729)</f>
        <v/>
      </c>
      <c r="R729" s="2" t="n"/>
      <c r="S729" s="10" t="n"/>
      <c r="T729" s="40">
        <f>IF(OR(Q729="",S729=""),"",Q729*S729)</f>
        <v/>
      </c>
      <c r="U729" s="17">
        <f>IF(D729="","",D729-TODAY())</f>
        <v/>
      </c>
      <c r="V729" s="15">
        <f>IF(R729="","",IF(R729="Aceptado","Ganado",IF(R729="Rechazado","Perdido",IF(D729&lt;TODAY(),"Vencido","Pendiente"))))</f>
        <v/>
      </c>
      <c r="W729" s="7" t="n"/>
    </row>
    <row r="730">
      <c r="A730" s="2" t="n"/>
      <c r="B730" s="2" t="n"/>
      <c r="C730" s="35" t="n"/>
      <c r="D730" s="36">
        <f>IF(C730="","",C730+30)</f>
        <v/>
      </c>
      <c r="E730" s="2" t="n"/>
      <c r="F730" s="5">
        <f>IF(E730="","",IFERROR(VLOOKUP(E730,'Clientes'!$A$2:$E$1000,2,FALSE),"Cliente no encontrado"))</f>
        <v/>
      </c>
      <c r="G730" s="6">
        <f>IF(E730="","",IFERROR(VLOOKUP(E730,'Clientes'!$A$2:$E$1000,3,FALSE),""))</f>
        <v/>
      </c>
      <c r="H730" s="5">
        <f>IF(E730="","",IFERROR(VLOOKUP(E730,'Clientes'!$A$2:$E$1000,4,FALSE),""))</f>
        <v/>
      </c>
      <c r="I730" s="2" t="n"/>
      <c r="J730" s="7" t="n"/>
      <c r="K730" s="8" t="n"/>
      <c r="L730" s="37" t="n"/>
      <c r="M730" s="10" t="n"/>
      <c r="N730" s="38">
        <f>IF(OR(K730="",L730=""),"",K730*L730*(1-M730))</f>
        <v/>
      </c>
      <c r="O730" s="10" t="n"/>
      <c r="P730" s="38">
        <f>IF(OR(N730="",O730=""),"",N730*O730)</f>
        <v/>
      </c>
      <c r="Q730" s="38">
        <f>IF(OR(N730="",P730=""),"",N730+P730)</f>
        <v/>
      </c>
      <c r="R730" s="2" t="n"/>
      <c r="S730" s="10" t="n"/>
      <c r="T730" s="38">
        <f>IF(OR(Q730="",S730=""),"",Q730*S730)</f>
        <v/>
      </c>
      <c r="U730" s="12">
        <f>IF(D730="","",D730-TODAY())</f>
        <v/>
      </c>
      <c r="V730" s="6">
        <f>IF(R730="","",IF(R730="Aceptado","Ganado",IF(R730="Rechazado","Perdido",IF(D730&lt;TODAY(),"Vencido","Pendiente"))))</f>
        <v/>
      </c>
      <c r="W730" s="7" t="n"/>
    </row>
    <row r="731">
      <c r="A731" s="2" t="n"/>
      <c r="B731" s="2" t="n"/>
      <c r="C731" s="35" t="n"/>
      <c r="D731" s="39">
        <f>IF(C731="","",C731+30)</f>
        <v/>
      </c>
      <c r="E731" s="2" t="n"/>
      <c r="F731" s="14">
        <f>IF(E731="","",IFERROR(VLOOKUP(E731,'Clientes'!$A$2:$E$1000,2,FALSE),"Cliente no encontrado"))</f>
        <v/>
      </c>
      <c r="G731" s="15">
        <f>IF(E731="","",IFERROR(VLOOKUP(E731,'Clientes'!$A$2:$E$1000,3,FALSE),""))</f>
        <v/>
      </c>
      <c r="H731" s="14">
        <f>IF(E731="","",IFERROR(VLOOKUP(E731,'Clientes'!$A$2:$E$1000,4,FALSE),""))</f>
        <v/>
      </c>
      <c r="I731" s="2" t="n"/>
      <c r="J731" s="7" t="n"/>
      <c r="K731" s="8" t="n"/>
      <c r="L731" s="37" t="n"/>
      <c r="M731" s="10" t="n"/>
      <c r="N731" s="40">
        <f>IF(OR(K731="",L731=""),"",K731*L731*(1-M731))</f>
        <v/>
      </c>
      <c r="O731" s="10" t="n"/>
      <c r="P731" s="40">
        <f>IF(OR(N731="",O731=""),"",N731*O731)</f>
        <v/>
      </c>
      <c r="Q731" s="40">
        <f>IF(OR(N731="",P731=""),"",N731+P731)</f>
        <v/>
      </c>
      <c r="R731" s="2" t="n"/>
      <c r="S731" s="10" t="n"/>
      <c r="T731" s="40">
        <f>IF(OR(Q731="",S731=""),"",Q731*S731)</f>
        <v/>
      </c>
      <c r="U731" s="17">
        <f>IF(D731="","",D731-TODAY())</f>
        <v/>
      </c>
      <c r="V731" s="15">
        <f>IF(R731="","",IF(R731="Aceptado","Ganado",IF(R731="Rechazado","Perdido",IF(D731&lt;TODAY(),"Vencido","Pendiente"))))</f>
        <v/>
      </c>
      <c r="W731" s="7" t="n"/>
    </row>
    <row r="732">
      <c r="A732" s="2" t="n"/>
      <c r="B732" s="2" t="n"/>
      <c r="C732" s="35" t="n"/>
      <c r="D732" s="36">
        <f>IF(C732="","",C732+30)</f>
        <v/>
      </c>
      <c r="E732" s="2" t="n"/>
      <c r="F732" s="5">
        <f>IF(E732="","",IFERROR(VLOOKUP(E732,'Clientes'!$A$2:$E$1000,2,FALSE),"Cliente no encontrado"))</f>
        <v/>
      </c>
      <c r="G732" s="6">
        <f>IF(E732="","",IFERROR(VLOOKUP(E732,'Clientes'!$A$2:$E$1000,3,FALSE),""))</f>
        <v/>
      </c>
      <c r="H732" s="5">
        <f>IF(E732="","",IFERROR(VLOOKUP(E732,'Clientes'!$A$2:$E$1000,4,FALSE),""))</f>
        <v/>
      </c>
      <c r="I732" s="2" t="n"/>
      <c r="J732" s="7" t="n"/>
      <c r="K732" s="8" t="n"/>
      <c r="L732" s="37" t="n"/>
      <c r="M732" s="10" t="n"/>
      <c r="N732" s="38">
        <f>IF(OR(K732="",L732=""),"",K732*L732*(1-M732))</f>
        <v/>
      </c>
      <c r="O732" s="10" t="n"/>
      <c r="P732" s="38">
        <f>IF(OR(N732="",O732=""),"",N732*O732)</f>
        <v/>
      </c>
      <c r="Q732" s="38">
        <f>IF(OR(N732="",P732=""),"",N732+P732)</f>
        <v/>
      </c>
      <c r="R732" s="2" t="n"/>
      <c r="S732" s="10" t="n"/>
      <c r="T732" s="38">
        <f>IF(OR(Q732="",S732=""),"",Q732*S732)</f>
        <v/>
      </c>
      <c r="U732" s="12">
        <f>IF(D732="","",D732-TODAY())</f>
        <v/>
      </c>
      <c r="V732" s="6">
        <f>IF(R732="","",IF(R732="Aceptado","Ganado",IF(R732="Rechazado","Perdido",IF(D732&lt;TODAY(),"Vencido","Pendiente"))))</f>
        <v/>
      </c>
      <c r="W732" s="7" t="n"/>
    </row>
    <row r="733">
      <c r="A733" s="2" t="n"/>
      <c r="B733" s="2" t="n"/>
      <c r="C733" s="35" t="n"/>
      <c r="D733" s="39">
        <f>IF(C733="","",C733+30)</f>
        <v/>
      </c>
      <c r="E733" s="2" t="n"/>
      <c r="F733" s="14">
        <f>IF(E733="","",IFERROR(VLOOKUP(E733,'Clientes'!$A$2:$E$1000,2,FALSE),"Cliente no encontrado"))</f>
        <v/>
      </c>
      <c r="G733" s="15">
        <f>IF(E733="","",IFERROR(VLOOKUP(E733,'Clientes'!$A$2:$E$1000,3,FALSE),""))</f>
        <v/>
      </c>
      <c r="H733" s="14">
        <f>IF(E733="","",IFERROR(VLOOKUP(E733,'Clientes'!$A$2:$E$1000,4,FALSE),""))</f>
        <v/>
      </c>
      <c r="I733" s="2" t="n"/>
      <c r="J733" s="7" t="n"/>
      <c r="K733" s="8" t="n"/>
      <c r="L733" s="37" t="n"/>
      <c r="M733" s="10" t="n"/>
      <c r="N733" s="40">
        <f>IF(OR(K733="",L733=""),"",K733*L733*(1-M733))</f>
        <v/>
      </c>
      <c r="O733" s="10" t="n"/>
      <c r="P733" s="40">
        <f>IF(OR(N733="",O733=""),"",N733*O733)</f>
        <v/>
      </c>
      <c r="Q733" s="40">
        <f>IF(OR(N733="",P733=""),"",N733+P733)</f>
        <v/>
      </c>
      <c r="R733" s="2" t="n"/>
      <c r="S733" s="10" t="n"/>
      <c r="T733" s="40">
        <f>IF(OR(Q733="",S733=""),"",Q733*S733)</f>
        <v/>
      </c>
      <c r="U733" s="17">
        <f>IF(D733="","",D733-TODAY())</f>
        <v/>
      </c>
      <c r="V733" s="15">
        <f>IF(R733="","",IF(R733="Aceptado","Ganado",IF(R733="Rechazado","Perdido",IF(D733&lt;TODAY(),"Vencido","Pendiente"))))</f>
        <v/>
      </c>
      <c r="W733" s="7" t="n"/>
    </row>
    <row r="734">
      <c r="A734" s="2" t="n"/>
      <c r="B734" s="2" t="n"/>
      <c r="C734" s="35" t="n"/>
      <c r="D734" s="36">
        <f>IF(C734="","",C734+30)</f>
        <v/>
      </c>
      <c r="E734" s="2" t="n"/>
      <c r="F734" s="5">
        <f>IF(E734="","",IFERROR(VLOOKUP(E734,'Clientes'!$A$2:$E$1000,2,FALSE),"Cliente no encontrado"))</f>
        <v/>
      </c>
      <c r="G734" s="6">
        <f>IF(E734="","",IFERROR(VLOOKUP(E734,'Clientes'!$A$2:$E$1000,3,FALSE),""))</f>
        <v/>
      </c>
      <c r="H734" s="5">
        <f>IF(E734="","",IFERROR(VLOOKUP(E734,'Clientes'!$A$2:$E$1000,4,FALSE),""))</f>
        <v/>
      </c>
      <c r="I734" s="2" t="n"/>
      <c r="J734" s="7" t="n"/>
      <c r="K734" s="8" t="n"/>
      <c r="L734" s="37" t="n"/>
      <c r="M734" s="10" t="n"/>
      <c r="N734" s="38">
        <f>IF(OR(K734="",L734=""),"",K734*L734*(1-M734))</f>
        <v/>
      </c>
      <c r="O734" s="10" t="n"/>
      <c r="P734" s="38">
        <f>IF(OR(N734="",O734=""),"",N734*O734)</f>
        <v/>
      </c>
      <c r="Q734" s="38">
        <f>IF(OR(N734="",P734=""),"",N734+P734)</f>
        <v/>
      </c>
      <c r="R734" s="2" t="n"/>
      <c r="S734" s="10" t="n"/>
      <c r="T734" s="38">
        <f>IF(OR(Q734="",S734=""),"",Q734*S734)</f>
        <v/>
      </c>
      <c r="U734" s="12">
        <f>IF(D734="","",D734-TODAY())</f>
        <v/>
      </c>
      <c r="V734" s="6">
        <f>IF(R734="","",IF(R734="Aceptado","Ganado",IF(R734="Rechazado","Perdido",IF(D734&lt;TODAY(),"Vencido","Pendiente"))))</f>
        <v/>
      </c>
      <c r="W734" s="7" t="n"/>
    </row>
    <row r="735">
      <c r="A735" s="2" t="n"/>
      <c r="B735" s="2" t="n"/>
      <c r="C735" s="35" t="n"/>
      <c r="D735" s="39">
        <f>IF(C735="","",C735+30)</f>
        <v/>
      </c>
      <c r="E735" s="2" t="n"/>
      <c r="F735" s="14">
        <f>IF(E735="","",IFERROR(VLOOKUP(E735,'Clientes'!$A$2:$E$1000,2,FALSE),"Cliente no encontrado"))</f>
        <v/>
      </c>
      <c r="G735" s="15">
        <f>IF(E735="","",IFERROR(VLOOKUP(E735,'Clientes'!$A$2:$E$1000,3,FALSE),""))</f>
        <v/>
      </c>
      <c r="H735" s="14">
        <f>IF(E735="","",IFERROR(VLOOKUP(E735,'Clientes'!$A$2:$E$1000,4,FALSE),""))</f>
        <v/>
      </c>
      <c r="I735" s="2" t="n"/>
      <c r="J735" s="7" t="n"/>
      <c r="K735" s="8" t="n"/>
      <c r="L735" s="37" t="n"/>
      <c r="M735" s="10" t="n"/>
      <c r="N735" s="40">
        <f>IF(OR(K735="",L735=""),"",K735*L735*(1-M735))</f>
        <v/>
      </c>
      <c r="O735" s="10" t="n"/>
      <c r="P735" s="40">
        <f>IF(OR(N735="",O735=""),"",N735*O735)</f>
        <v/>
      </c>
      <c r="Q735" s="40">
        <f>IF(OR(N735="",P735=""),"",N735+P735)</f>
        <v/>
      </c>
      <c r="R735" s="2" t="n"/>
      <c r="S735" s="10" t="n"/>
      <c r="T735" s="40">
        <f>IF(OR(Q735="",S735=""),"",Q735*S735)</f>
        <v/>
      </c>
      <c r="U735" s="17">
        <f>IF(D735="","",D735-TODAY())</f>
        <v/>
      </c>
      <c r="V735" s="15">
        <f>IF(R735="","",IF(R735="Aceptado","Ganado",IF(R735="Rechazado","Perdido",IF(D735&lt;TODAY(),"Vencido","Pendiente"))))</f>
        <v/>
      </c>
      <c r="W735" s="7" t="n"/>
    </row>
    <row r="736">
      <c r="A736" s="2" t="n"/>
      <c r="B736" s="2" t="n"/>
      <c r="C736" s="35" t="n"/>
      <c r="D736" s="36">
        <f>IF(C736="","",C736+30)</f>
        <v/>
      </c>
      <c r="E736" s="2" t="n"/>
      <c r="F736" s="5">
        <f>IF(E736="","",IFERROR(VLOOKUP(E736,'Clientes'!$A$2:$E$1000,2,FALSE),"Cliente no encontrado"))</f>
        <v/>
      </c>
      <c r="G736" s="6">
        <f>IF(E736="","",IFERROR(VLOOKUP(E736,'Clientes'!$A$2:$E$1000,3,FALSE),""))</f>
        <v/>
      </c>
      <c r="H736" s="5">
        <f>IF(E736="","",IFERROR(VLOOKUP(E736,'Clientes'!$A$2:$E$1000,4,FALSE),""))</f>
        <v/>
      </c>
      <c r="I736" s="2" t="n"/>
      <c r="J736" s="7" t="n"/>
      <c r="K736" s="8" t="n"/>
      <c r="L736" s="37" t="n"/>
      <c r="M736" s="10" t="n"/>
      <c r="N736" s="38">
        <f>IF(OR(K736="",L736=""),"",K736*L736*(1-M736))</f>
        <v/>
      </c>
      <c r="O736" s="10" t="n"/>
      <c r="P736" s="38">
        <f>IF(OR(N736="",O736=""),"",N736*O736)</f>
        <v/>
      </c>
      <c r="Q736" s="38">
        <f>IF(OR(N736="",P736=""),"",N736+P736)</f>
        <v/>
      </c>
      <c r="R736" s="2" t="n"/>
      <c r="S736" s="10" t="n"/>
      <c r="T736" s="38">
        <f>IF(OR(Q736="",S736=""),"",Q736*S736)</f>
        <v/>
      </c>
      <c r="U736" s="12">
        <f>IF(D736="","",D736-TODAY())</f>
        <v/>
      </c>
      <c r="V736" s="6">
        <f>IF(R736="","",IF(R736="Aceptado","Ganado",IF(R736="Rechazado","Perdido",IF(D736&lt;TODAY(),"Vencido","Pendiente"))))</f>
        <v/>
      </c>
      <c r="W736" s="7" t="n"/>
    </row>
    <row r="737">
      <c r="A737" s="2" t="n"/>
      <c r="B737" s="2" t="n"/>
      <c r="C737" s="35" t="n"/>
      <c r="D737" s="39">
        <f>IF(C737="","",C737+30)</f>
        <v/>
      </c>
      <c r="E737" s="2" t="n"/>
      <c r="F737" s="14">
        <f>IF(E737="","",IFERROR(VLOOKUP(E737,'Clientes'!$A$2:$E$1000,2,FALSE),"Cliente no encontrado"))</f>
        <v/>
      </c>
      <c r="G737" s="15">
        <f>IF(E737="","",IFERROR(VLOOKUP(E737,'Clientes'!$A$2:$E$1000,3,FALSE),""))</f>
        <v/>
      </c>
      <c r="H737" s="14">
        <f>IF(E737="","",IFERROR(VLOOKUP(E737,'Clientes'!$A$2:$E$1000,4,FALSE),""))</f>
        <v/>
      </c>
      <c r="I737" s="2" t="n"/>
      <c r="J737" s="7" t="n"/>
      <c r="K737" s="8" t="n"/>
      <c r="L737" s="37" t="n"/>
      <c r="M737" s="10" t="n"/>
      <c r="N737" s="40">
        <f>IF(OR(K737="",L737=""),"",K737*L737*(1-M737))</f>
        <v/>
      </c>
      <c r="O737" s="10" t="n"/>
      <c r="P737" s="40">
        <f>IF(OR(N737="",O737=""),"",N737*O737)</f>
        <v/>
      </c>
      <c r="Q737" s="40">
        <f>IF(OR(N737="",P737=""),"",N737+P737)</f>
        <v/>
      </c>
      <c r="R737" s="2" t="n"/>
      <c r="S737" s="10" t="n"/>
      <c r="T737" s="40">
        <f>IF(OR(Q737="",S737=""),"",Q737*S737)</f>
        <v/>
      </c>
      <c r="U737" s="17">
        <f>IF(D737="","",D737-TODAY())</f>
        <v/>
      </c>
      <c r="V737" s="15">
        <f>IF(R737="","",IF(R737="Aceptado","Ganado",IF(R737="Rechazado","Perdido",IF(D737&lt;TODAY(),"Vencido","Pendiente"))))</f>
        <v/>
      </c>
      <c r="W737" s="7" t="n"/>
    </row>
    <row r="738">
      <c r="A738" s="2" t="n"/>
      <c r="B738" s="2" t="n"/>
      <c r="C738" s="35" t="n"/>
      <c r="D738" s="36">
        <f>IF(C738="","",C738+30)</f>
        <v/>
      </c>
      <c r="E738" s="2" t="n"/>
      <c r="F738" s="5">
        <f>IF(E738="","",IFERROR(VLOOKUP(E738,'Clientes'!$A$2:$E$1000,2,FALSE),"Cliente no encontrado"))</f>
        <v/>
      </c>
      <c r="G738" s="6">
        <f>IF(E738="","",IFERROR(VLOOKUP(E738,'Clientes'!$A$2:$E$1000,3,FALSE),""))</f>
        <v/>
      </c>
      <c r="H738" s="5">
        <f>IF(E738="","",IFERROR(VLOOKUP(E738,'Clientes'!$A$2:$E$1000,4,FALSE),""))</f>
        <v/>
      </c>
      <c r="I738" s="2" t="n"/>
      <c r="J738" s="7" t="n"/>
      <c r="K738" s="8" t="n"/>
      <c r="L738" s="37" t="n"/>
      <c r="M738" s="10" t="n"/>
      <c r="N738" s="38">
        <f>IF(OR(K738="",L738=""),"",K738*L738*(1-M738))</f>
        <v/>
      </c>
      <c r="O738" s="10" t="n"/>
      <c r="P738" s="38">
        <f>IF(OR(N738="",O738=""),"",N738*O738)</f>
        <v/>
      </c>
      <c r="Q738" s="38">
        <f>IF(OR(N738="",P738=""),"",N738+P738)</f>
        <v/>
      </c>
      <c r="R738" s="2" t="n"/>
      <c r="S738" s="10" t="n"/>
      <c r="T738" s="38">
        <f>IF(OR(Q738="",S738=""),"",Q738*S738)</f>
        <v/>
      </c>
      <c r="U738" s="12">
        <f>IF(D738="","",D738-TODAY())</f>
        <v/>
      </c>
      <c r="V738" s="6">
        <f>IF(R738="","",IF(R738="Aceptado","Ganado",IF(R738="Rechazado","Perdido",IF(D738&lt;TODAY(),"Vencido","Pendiente"))))</f>
        <v/>
      </c>
      <c r="W738" s="7" t="n"/>
    </row>
    <row r="739">
      <c r="A739" s="2" t="n"/>
      <c r="B739" s="2" t="n"/>
      <c r="C739" s="35" t="n"/>
      <c r="D739" s="39">
        <f>IF(C739="","",C739+30)</f>
        <v/>
      </c>
      <c r="E739" s="2" t="n"/>
      <c r="F739" s="14">
        <f>IF(E739="","",IFERROR(VLOOKUP(E739,'Clientes'!$A$2:$E$1000,2,FALSE),"Cliente no encontrado"))</f>
        <v/>
      </c>
      <c r="G739" s="15">
        <f>IF(E739="","",IFERROR(VLOOKUP(E739,'Clientes'!$A$2:$E$1000,3,FALSE),""))</f>
        <v/>
      </c>
      <c r="H739" s="14">
        <f>IF(E739="","",IFERROR(VLOOKUP(E739,'Clientes'!$A$2:$E$1000,4,FALSE),""))</f>
        <v/>
      </c>
      <c r="I739" s="2" t="n"/>
      <c r="J739" s="7" t="n"/>
      <c r="K739" s="8" t="n"/>
      <c r="L739" s="37" t="n"/>
      <c r="M739" s="10" t="n"/>
      <c r="N739" s="40">
        <f>IF(OR(K739="",L739=""),"",K739*L739*(1-M739))</f>
        <v/>
      </c>
      <c r="O739" s="10" t="n"/>
      <c r="P739" s="40">
        <f>IF(OR(N739="",O739=""),"",N739*O739)</f>
        <v/>
      </c>
      <c r="Q739" s="40">
        <f>IF(OR(N739="",P739=""),"",N739+P739)</f>
        <v/>
      </c>
      <c r="R739" s="2" t="n"/>
      <c r="S739" s="10" t="n"/>
      <c r="T739" s="40">
        <f>IF(OR(Q739="",S739=""),"",Q739*S739)</f>
        <v/>
      </c>
      <c r="U739" s="17">
        <f>IF(D739="","",D739-TODAY())</f>
        <v/>
      </c>
      <c r="V739" s="15">
        <f>IF(R739="","",IF(R739="Aceptado","Ganado",IF(R739="Rechazado","Perdido",IF(D739&lt;TODAY(),"Vencido","Pendiente"))))</f>
        <v/>
      </c>
      <c r="W739" s="7" t="n"/>
    </row>
    <row r="740">
      <c r="A740" s="2" t="n"/>
      <c r="B740" s="2" t="n"/>
      <c r="C740" s="35" t="n"/>
      <c r="D740" s="36">
        <f>IF(C740="","",C740+30)</f>
        <v/>
      </c>
      <c r="E740" s="2" t="n"/>
      <c r="F740" s="5">
        <f>IF(E740="","",IFERROR(VLOOKUP(E740,'Clientes'!$A$2:$E$1000,2,FALSE),"Cliente no encontrado"))</f>
        <v/>
      </c>
      <c r="G740" s="6">
        <f>IF(E740="","",IFERROR(VLOOKUP(E740,'Clientes'!$A$2:$E$1000,3,FALSE),""))</f>
        <v/>
      </c>
      <c r="H740" s="5">
        <f>IF(E740="","",IFERROR(VLOOKUP(E740,'Clientes'!$A$2:$E$1000,4,FALSE),""))</f>
        <v/>
      </c>
      <c r="I740" s="2" t="n"/>
      <c r="J740" s="7" t="n"/>
      <c r="K740" s="8" t="n"/>
      <c r="L740" s="37" t="n"/>
      <c r="M740" s="10" t="n"/>
      <c r="N740" s="38">
        <f>IF(OR(K740="",L740=""),"",K740*L740*(1-M740))</f>
        <v/>
      </c>
      <c r="O740" s="10" t="n"/>
      <c r="P740" s="38">
        <f>IF(OR(N740="",O740=""),"",N740*O740)</f>
        <v/>
      </c>
      <c r="Q740" s="38">
        <f>IF(OR(N740="",P740=""),"",N740+P740)</f>
        <v/>
      </c>
      <c r="R740" s="2" t="n"/>
      <c r="S740" s="10" t="n"/>
      <c r="T740" s="38">
        <f>IF(OR(Q740="",S740=""),"",Q740*S740)</f>
        <v/>
      </c>
      <c r="U740" s="12">
        <f>IF(D740="","",D740-TODAY())</f>
        <v/>
      </c>
      <c r="V740" s="6">
        <f>IF(R740="","",IF(R740="Aceptado","Ganado",IF(R740="Rechazado","Perdido",IF(D740&lt;TODAY(),"Vencido","Pendiente"))))</f>
        <v/>
      </c>
      <c r="W740" s="7" t="n"/>
    </row>
    <row r="741">
      <c r="A741" s="2" t="n"/>
      <c r="B741" s="2" t="n"/>
      <c r="C741" s="35" t="n"/>
      <c r="D741" s="39">
        <f>IF(C741="","",C741+30)</f>
        <v/>
      </c>
      <c r="E741" s="2" t="n"/>
      <c r="F741" s="14">
        <f>IF(E741="","",IFERROR(VLOOKUP(E741,'Clientes'!$A$2:$E$1000,2,FALSE),"Cliente no encontrado"))</f>
        <v/>
      </c>
      <c r="G741" s="15">
        <f>IF(E741="","",IFERROR(VLOOKUP(E741,'Clientes'!$A$2:$E$1000,3,FALSE),""))</f>
        <v/>
      </c>
      <c r="H741" s="14">
        <f>IF(E741="","",IFERROR(VLOOKUP(E741,'Clientes'!$A$2:$E$1000,4,FALSE),""))</f>
        <v/>
      </c>
      <c r="I741" s="2" t="n"/>
      <c r="J741" s="7" t="n"/>
      <c r="K741" s="8" t="n"/>
      <c r="L741" s="37" t="n"/>
      <c r="M741" s="10" t="n"/>
      <c r="N741" s="40">
        <f>IF(OR(K741="",L741=""),"",K741*L741*(1-M741))</f>
        <v/>
      </c>
      <c r="O741" s="10" t="n"/>
      <c r="P741" s="40">
        <f>IF(OR(N741="",O741=""),"",N741*O741)</f>
        <v/>
      </c>
      <c r="Q741" s="40">
        <f>IF(OR(N741="",P741=""),"",N741+P741)</f>
        <v/>
      </c>
      <c r="R741" s="2" t="n"/>
      <c r="S741" s="10" t="n"/>
      <c r="T741" s="40">
        <f>IF(OR(Q741="",S741=""),"",Q741*S741)</f>
        <v/>
      </c>
      <c r="U741" s="17">
        <f>IF(D741="","",D741-TODAY())</f>
        <v/>
      </c>
      <c r="V741" s="15">
        <f>IF(R741="","",IF(R741="Aceptado","Ganado",IF(R741="Rechazado","Perdido",IF(D741&lt;TODAY(),"Vencido","Pendiente"))))</f>
        <v/>
      </c>
      <c r="W741" s="7" t="n"/>
    </row>
    <row r="742">
      <c r="A742" s="2" t="n"/>
      <c r="B742" s="2" t="n"/>
      <c r="C742" s="35" t="n"/>
      <c r="D742" s="36">
        <f>IF(C742="","",C742+30)</f>
        <v/>
      </c>
      <c r="E742" s="2" t="n"/>
      <c r="F742" s="5">
        <f>IF(E742="","",IFERROR(VLOOKUP(E742,'Clientes'!$A$2:$E$1000,2,FALSE),"Cliente no encontrado"))</f>
        <v/>
      </c>
      <c r="G742" s="6">
        <f>IF(E742="","",IFERROR(VLOOKUP(E742,'Clientes'!$A$2:$E$1000,3,FALSE),""))</f>
        <v/>
      </c>
      <c r="H742" s="5">
        <f>IF(E742="","",IFERROR(VLOOKUP(E742,'Clientes'!$A$2:$E$1000,4,FALSE),""))</f>
        <v/>
      </c>
      <c r="I742" s="2" t="n"/>
      <c r="J742" s="7" t="n"/>
      <c r="K742" s="8" t="n"/>
      <c r="L742" s="37" t="n"/>
      <c r="M742" s="10" t="n"/>
      <c r="N742" s="38">
        <f>IF(OR(K742="",L742=""),"",K742*L742*(1-M742))</f>
        <v/>
      </c>
      <c r="O742" s="10" t="n"/>
      <c r="P742" s="38">
        <f>IF(OR(N742="",O742=""),"",N742*O742)</f>
        <v/>
      </c>
      <c r="Q742" s="38">
        <f>IF(OR(N742="",P742=""),"",N742+P742)</f>
        <v/>
      </c>
      <c r="R742" s="2" t="n"/>
      <c r="S742" s="10" t="n"/>
      <c r="T742" s="38">
        <f>IF(OR(Q742="",S742=""),"",Q742*S742)</f>
        <v/>
      </c>
      <c r="U742" s="12">
        <f>IF(D742="","",D742-TODAY())</f>
        <v/>
      </c>
      <c r="V742" s="6">
        <f>IF(R742="","",IF(R742="Aceptado","Ganado",IF(R742="Rechazado","Perdido",IF(D742&lt;TODAY(),"Vencido","Pendiente"))))</f>
        <v/>
      </c>
      <c r="W742" s="7" t="n"/>
    </row>
    <row r="743">
      <c r="A743" s="2" t="n"/>
      <c r="B743" s="2" t="n"/>
      <c r="C743" s="35" t="n"/>
      <c r="D743" s="39">
        <f>IF(C743="","",C743+30)</f>
        <v/>
      </c>
      <c r="E743" s="2" t="n"/>
      <c r="F743" s="14">
        <f>IF(E743="","",IFERROR(VLOOKUP(E743,'Clientes'!$A$2:$E$1000,2,FALSE),"Cliente no encontrado"))</f>
        <v/>
      </c>
      <c r="G743" s="15">
        <f>IF(E743="","",IFERROR(VLOOKUP(E743,'Clientes'!$A$2:$E$1000,3,FALSE),""))</f>
        <v/>
      </c>
      <c r="H743" s="14">
        <f>IF(E743="","",IFERROR(VLOOKUP(E743,'Clientes'!$A$2:$E$1000,4,FALSE),""))</f>
        <v/>
      </c>
      <c r="I743" s="2" t="n"/>
      <c r="J743" s="7" t="n"/>
      <c r="K743" s="8" t="n"/>
      <c r="L743" s="37" t="n"/>
      <c r="M743" s="10" t="n"/>
      <c r="N743" s="40">
        <f>IF(OR(K743="",L743=""),"",K743*L743*(1-M743))</f>
        <v/>
      </c>
      <c r="O743" s="10" t="n"/>
      <c r="P743" s="40">
        <f>IF(OR(N743="",O743=""),"",N743*O743)</f>
        <v/>
      </c>
      <c r="Q743" s="40">
        <f>IF(OR(N743="",P743=""),"",N743+P743)</f>
        <v/>
      </c>
      <c r="R743" s="2" t="n"/>
      <c r="S743" s="10" t="n"/>
      <c r="T743" s="40">
        <f>IF(OR(Q743="",S743=""),"",Q743*S743)</f>
        <v/>
      </c>
      <c r="U743" s="17">
        <f>IF(D743="","",D743-TODAY())</f>
        <v/>
      </c>
      <c r="V743" s="15">
        <f>IF(R743="","",IF(R743="Aceptado","Ganado",IF(R743="Rechazado","Perdido",IF(D743&lt;TODAY(),"Vencido","Pendiente"))))</f>
        <v/>
      </c>
      <c r="W743" s="7" t="n"/>
    </row>
    <row r="744">
      <c r="A744" s="2" t="n"/>
      <c r="B744" s="2" t="n"/>
      <c r="C744" s="35" t="n"/>
      <c r="D744" s="36">
        <f>IF(C744="","",C744+30)</f>
        <v/>
      </c>
      <c r="E744" s="2" t="n"/>
      <c r="F744" s="5">
        <f>IF(E744="","",IFERROR(VLOOKUP(E744,'Clientes'!$A$2:$E$1000,2,FALSE),"Cliente no encontrado"))</f>
        <v/>
      </c>
      <c r="G744" s="6">
        <f>IF(E744="","",IFERROR(VLOOKUP(E744,'Clientes'!$A$2:$E$1000,3,FALSE),""))</f>
        <v/>
      </c>
      <c r="H744" s="5">
        <f>IF(E744="","",IFERROR(VLOOKUP(E744,'Clientes'!$A$2:$E$1000,4,FALSE),""))</f>
        <v/>
      </c>
      <c r="I744" s="2" t="n"/>
      <c r="J744" s="7" t="n"/>
      <c r="K744" s="8" t="n"/>
      <c r="L744" s="37" t="n"/>
      <c r="M744" s="10" t="n"/>
      <c r="N744" s="38">
        <f>IF(OR(K744="",L744=""),"",K744*L744*(1-M744))</f>
        <v/>
      </c>
      <c r="O744" s="10" t="n"/>
      <c r="P744" s="38">
        <f>IF(OR(N744="",O744=""),"",N744*O744)</f>
        <v/>
      </c>
      <c r="Q744" s="38">
        <f>IF(OR(N744="",P744=""),"",N744+P744)</f>
        <v/>
      </c>
      <c r="R744" s="2" t="n"/>
      <c r="S744" s="10" t="n"/>
      <c r="T744" s="38">
        <f>IF(OR(Q744="",S744=""),"",Q744*S744)</f>
        <v/>
      </c>
      <c r="U744" s="12">
        <f>IF(D744="","",D744-TODAY())</f>
        <v/>
      </c>
      <c r="V744" s="6">
        <f>IF(R744="","",IF(R744="Aceptado","Ganado",IF(R744="Rechazado","Perdido",IF(D744&lt;TODAY(),"Vencido","Pendiente"))))</f>
        <v/>
      </c>
      <c r="W744" s="7" t="n"/>
    </row>
    <row r="745">
      <c r="A745" s="2" t="n"/>
      <c r="B745" s="2" t="n"/>
      <c r="C745" s="35" t="n"/>
      <c r="D745" s="39">
        <f>IF(C745="","",C745+30)</f>
        <v/>
      </c>
      <c r="E745" s="2" t="n"/>
      <c r="F745" s="14">
        <f>IF(E745="","",IFERROR(VLOOKUP(E745,'Clientes'!$A$2:$E$1000,2,FALSE),"Cliente no encontrado"))</f>
        <v/>
      </c>
      <c r="G745" s="15">
        <f>IF(E745="","",IFERROR(VLOOKUP(E745,'Clientes'!$A$2:$E$1000,3,FALSE),""))</f>
        <v/>
      </c>
      <c r="H745" s="14">
        <f>IF(E745="","",IFERROR(VLOOKUP(E745,'Clientes'!$A$2:$E$1000,4,FALSE),""))</f>
        <v/>
      </c>
      <c r="I745" s="2" t="n"/>
      <c r="J745" s="7" t="n"/>
      <c r="K745" s="8" t="n"/>
      <c r="L745" s="37" t="n"/>
      <c r="M745" s="10" t="n"/>
      <c r="N745" s="40">
        <f>IF(OR(K745="",L745=""),"",K745*L745*(1-M745))</f>
        <v/>
      </c>
      <c r="O745" s="10" t="n"/>
      <c r="P745" s="40">
        <f>IF(OR(N745="",O745=""),"",N745*O745)</f>
        <v/>
      </c>
      <c r="Q745" s="40">
        <f>IF(OR(N745="",P745=""),"",N745+P745)</f>
        <v/>
      </c>
      <c r="R745" s="2" t="n"/>
      <c r="S745" s="10" t="n"/>
      <c r="T745" s="40">
        <f>IF(OR(Q745="",S745=""),"",Q745*S745)</f>
        <v/>
      </c>
      <c r="U745" s="17">
        <f>IF(D745="","",D745-TODAY())</f>
        <v/>
      </c>
      <c r="V745" s="15">
        <f>IF(R745="","",IF(R745="Aceptado","Ganado",IF(R745="Rechazado","Perdido",IF(D745&lt;TODAY(),"Vencido","Pendiente"))))</f>
        <v/>
      </c>
      <c r="W745" s="7" t="n"/>
    </row>
    <row r="746">
      <c r="A746" s="2" t="n"/>
      <c r="B746" s="2" t="n"/>
      <c r="C746" s="35" t="n"/>
      <c r="D746" s="36">
        <f>IF(C746="","",C746+30)</f>
        <v/>
      </c>
      <c r="E746" s="2" t="n"/>
      <c r="F746" s="5">
        <f>IF(E746="","",IFERROR(VLOOKUP(E746,'Clientes'!$A$2:$E$1000,2,FALSE),"Cliente no encontrado"))</f>
        <v/>
      </c>
      <c r="G746" s="6">
        <f>IF(E746="","",IFERROR(VLOOKUP(E746,'Clientes'!$A$2:$E$1000,3,FALSE),""))</f>
        <v/>
      </c>
      <c r="H746" s="5">
        <f>IF(E746="","",IFERROR(VLOOKUP(E746,'Clientes'!$A$2:$E$1000,4,FALSE),""))</f>
        <v/>
      </c>
      <c r="I746" s="2" t="n"/>
      <c r="J746" s="7" t="n"/>
      <c r="K746" s="8" t="n"/>
      <c r="L746" s="37" t="n"/>
      <c r="M746" s="10" t="n"/>
      <c r="N746" s="38">
        <f>IF(OR(K746="",L746=""),"",K746*L746*(1-M746))</f>
        <v/>
      </c>
      <c r="O746" s="10" t="n"/>
      <c r="P746" s="38">
        <f>IF(OR(N746="",O746=""),"",N746*O746)</f>
        <v/>
      </c>
      <c r="Q746" s="38">
        <f>IF(OR(N746="",P746=""),"",N746+P746)</f>
        <v/>
      </c>
      <c r="R746" s="2" t="n"/>
      <c r="S746" s="10" t="n"/>
      <c r="T746" s="38">
        <f>IF(OR(Q746="",S746=""),"",Q746*S746)</f>
        <v/>
      </c>
      <c r="U746" s="12">
        <f>IF(D746="","",D746-TODAY())</f>
        <v/>
      </c>
      <c r="V746" s="6">
        <f>IF(R746="","",IF(R746="Aceptado","Ganado",IF(R746="Rechazado","Perdido",IF(D746&lt;TODAY(),"Vencido","Pendiente"))))</f>
        <v/>
      </c>
      <c r="W746" s="7" t="n"/>
    </row>
    <row r="747">
      <c r="A747" s="2" t="n"/>
      <c r="B747" s="2" t="n"/>
      <c r="C747" s="35" t="n"/>
      <c r="D747" s="39">
        <f>IF(C747="","",C747+30)</f>
        <v/>
      </c>
      <c r="E747" s="2" t="n"/>
      <c r="F747" s="14">
        <f>IF(E747="","",IFERROR(VLOOKUP(E747,'Clientes'!$A$2:$E$1000,2,FALSE),"Cliente no encontrado"))</f>
        <v/>
      </c>
      <c r="G747" s="15">
        <f>IF(E747="","",IFERROR(VLOOKUP(E747,'Clientes'!$A$2:$E$1000,3,FALSE),""))</f>
        <v/>
      </c>
      <c r="H747" s="14">
        <f>IF(E747="","",IFERROR(VLOOKUP(E747,'Clientes'!$A$2:$E$1000,4,FALSE),""))</f>
        <v/>
      </c>
      <c r="I747" s="2" t="n"/>
      <c r="J747" s="7" t="n"/>
      <c r="K747" s="8" t="n"/>
      <c r="L747" s="37" t="n"/>
      <c r="M747" s="10" t="n"/>
      <c r="N747" s="40">
        <f>IF(OR(K747="",L747=""),"",K747*L747*(1-M747))</f>
        <v/>
      </c>
      <c r="O747" s="10" t="n"/>
      <c r="P747" s="40">
        <f>IF(OR(N747="",O747=""),"",N747*O747)</f>
        <v/>
      </c>
      <c r="Q747" s="40">
        <f>IF(OR(N747="",P747=""),"",N747+P747)</f>
        <v/>
      </c>
      <c r="R747" s="2" t="n"/>
      <c r="S747" s="10" t="n"/>
      <c r="T747" s="40">
        <f>IF(OR(Q747="",S747=""),"",Q747*S747)</f>
        <v/>
      </c>
      <c r="U747" s="17">
        <f>IF(D747="","",D747-TODAY())</f>
        <v/>
      </c>
      <c r="V747" s="15">
        <f>IF(R747="","",IF(R747="Aceptado","Ganado",IF(R747="Rechazado","Perdido",IF(D747&lt;TODAY(),"Vencido","Pendiente"))))</f>
        <v/>
      </c>
      <c r="W747" s="7" t="n"/>
    </row>
    <row r="748">
      <c r="A748" s="2" t="n"/>
      <c r="B748" s="2" t="n"/>
      <c r="C748" s="35" t="n"/>
      <c r="D748" s="36">
        <f>IF(C748="","",C748+30)</f>
        <v/>
      </c>
      <c r="E748" s="2" t="n"/>
      <c r="F748" s="5">
        <f>IF(E748="","",IFERROR(VLOOKUP(E748,'Clientes'!$A$2:$E$1000,2,FALSE),"Cliente no encontrado"))</f>
        <v/>
      </c>
      <c r="G748" s="6">
        <f>IF(E748="","",IFERROR(VLOOKUP(E748,'Clientes'!$A$2:$E$1000,3,FALSE),""))</f>
        <v/>
      </c>
      <c r="H748" s="5">
        <f>IF(E748="","",IFERROR(VLOOKUP(E748,'Clientes'!$A$2:$E$1000,4,FALSE),""))</f>
        <v/>
      </c>
      <c r="I748" s="2" t="n"/>
      <c r="J748" s="7" t="n"/>
      <c r="K748" s="8" t="n"/>
      <c r="L748" s="37" t="n"/>
      <c r="M748" s="10" t="n"/>
      <c r="N748" s="38">
        <f>IF(OR(K748="",L748=""),"",K748*L748*(1-M748))</f>
        <v/>
      </c>
      <c r="O748" s="10" t="n"/>
      <c r="P748" s="38">
        <f>IF(OR(N748="",O748=""),"",N748*O748)</f>
        <v/>
      </c>
      <c r="Q748" s="38">
        <f>IF(OR(N748="",P748=""),"",N748+P748)</f>
        <v/>
      </c>
      <c r="R748" s="2" t="n"/>
      <c r="S748" s="10" t="n"/>
      <c r="T748" s="38">
        <f>IF(OR(Q748="",S748=""),"",Q748*S748)</f>
        <v/>
      </c>
      <c r="U748" s="12">
        <f>IF(D748="","",D748-TODAY())</f>
        <v/>
      </c>
      <c r="V748" s="6">
        <f>IF(R748="","",IF(R748="Aceptado","Ganado",IF(R748="Rechazado","Perdido",IF(D748&lt;TODAY(),"Vencido","Pendiente"))))</f>
        <v/>
      </c>
      <c r="W748" s="7" t="n"/>
    </row>
    <row r="749">
      <c r="A749" s="2" t="n"/>
      <c r="B749" s="2" t="n"/>
      <c r="C749" s="35" t="n"/>
      <c r="D749" s="39">
        <f>IF(C749="","",C749+30)</f>
        <v/>
      </c>
      <c r="E749" s="2" t="n"/>
      <c r="F749" s="14">
        <f>IF(E749="","",IFERROR(VLOOKUP(E749,'Clientes'!$A$2:$E$1000,2,FALSE),"Cliente no encontrado"))</f>
        <v/>
      </c>
      <c r="G749" s="15">
        <f>IF(E749="","",IFERROR(VLOOKUP(E749,'Clientes'!$A$2:$E$1000,3,FALSE),""))</f>
        <v/>
      </c>
      <c r="H749" s="14">
        <f>IF(E749="","",IFERROR(VLOOKUP(E749,'Clientes'!$A$2:$E$1000,4,FALSE),""))</f>
        <v/>
      </c>
      <c r="I749" s="2" t="n"/>
      <c r="J749" s="7" t="n"/>
      <c r="K749" s="8" t="n"/>
      <c r="L749" s="37" t="n"/>
      <c r="M749" s="10" t="n"/>
      <c r="N749" s="40">
        <f>IF(OR(K749="",L749=""),"",K749*L749*(1-M749))</f>
        <v/>
      </c>
      <c r="O749" s="10" t="n"/>
      <c r="P749" s="40">
        <f>IF(OR(N749="",O749=""),"",N749*O749)</f>
        <v/>
      </c>
      <c r="Q749" s="40">
        <f>IF(OR(N749="",P749=""),"",N749+P749)</f>
        <v/>
      </c>
      <c r="R749" s="2" t="n"/>
      <c r="S749" s="10" t="n"/>
      <c r="T749" s="40">
        <f>IF(OR(Q749="",S749=""),"",Q749*S749)</f>
        <v/>
      </c>
      <c r="U749" s="17">
        <f>IF(D749="","",D749-TODAY())</f>
        <v/>
      </c>
      <c r="V749" s="15">
        <f>IF(R749="","",IF(R749="Aceptado","Ganado",IF(R749="Rechazado","Perdido",IF(D749&lt;TODAY(),"Vencido","Pendiente"))))</f>
        <v/>
      </c>
      <c r="W749" s="7" t="n"/>
    </row>
    <row r="750">
      <c r="A750" s="2" t="n"/>
      <c r="B750" s="2" t="n"/>
      <c r="C750" s="35" t="n"/>
      <c r="D750" s="36">
        <f>IF(C750="","",C750+30)</f>
        <v/>
      </c>
      <c r="E750" s="2" t="n"/>
      <c r="F750" s="5">
        <f>IF(E750="","",IFERROR(VLOOKUP(E750,'Clientes'!$A$2:$E$1000,2,FALSE),"Cliente no encontrado"))</f>
        <v/>
      </c>
      <c r="G750" s="6">
        <f>IF(E750="","",IFERROR(VLOOKUP(E750,'Clientes'!$A$2:$E$1000,3,FALSE),""))</f>
        <v/>
      </c>
      <c r="H750" s="5">
        <f>IF(E750="","",IFERROR(VLOOKUP(E750,'Clientes'!$A$2:$E$1000,4,FALSE),""))</f>
        <v/>
      </c>
      <c r="I750" s="2" t="n"/>
      <c r="J750" s="7" t="n"/>
      <c r="K750" s="8" t="n"/>
      <c r="L750" s="37" t="n"/>
      <c r="M750" s="10" t="n"/>
      <c r="N750" s="38">
        <f>IF(OR(K750="",L750=""),"",K750*L750*(1-M750))</f>
        <v/>
      </c>
      <c r="O750" s="10" t="n"/>
      <c r="P750" s="38">
        <f>IF(OR(N750="",O750=""),"",N750*O750)</f>
        <v/>
      </c>
      <c r="Q750" s="38">
        <f>IF(OR(N750="",P750=""),"",N750+P750)</f>
        <v/>
      </c>
      <c r="R750" s="2" t="n"/>
      <c r="S750" s="10" t="n"/>
      <c r="T750" s="38">
        <f>IF(OR(Q750="",S750=""),"",Q750*S750)</f>
        <v/>
      </c>
      <c r="U750" s="12">
        <f>IF(D750="","",D750-TODAY())</f>
        <v/>
      </c>
      <c r="V750" s="6">
        <f>IF(R750="","",IF(R750="Aceptado","Ganado",IF(R750="Rechazado","Perdido",IF(D750&lt;TODAY(),"Vencido","Pendiente"))))</f>
        <v/>
      </c>
      <c r="W750" s="7" t="n"/>
    </row>
    <row r="751">
      <c r="A751" s="2" t="n"/>
      <c r="B751" s="2" t="n"/>
      <c r="C751" s="35" t="n"/>
      <c r="D751" s="39">
        <f>IF(C751="","",C751+30)</f>
        <v/>
      </c>
      <c r="E751" s="2" t="n"/>
      <c r="F751" s="14">
        <f>IF(E751="","",IFERROR(VLOOKUP(E751,'Clientes'!$A$2:$E$1000,2,FALSE),"Cliente no encontrado"))</f>
        <v/>
      </c>
      <c r="G751" s="15">
        <f>IF(E751="","",IFERROR(VLOOKUP(E751,'Clientes'!$A$2:$E$1000,3,FALSE),""))</f>
        <v/>
      </c>
      <c r="H751" s="14">
        <f>IF(E751="","",IFERROR(VLOOKUP(E751,'Clientes'!$A$2:$E$1000,4,FALSE),""))</f>
        <v/>
      </c>
      <c r="I751" s="2" t="n"/>
      <c r="J751" s="7" t="n"/>
      <c r="K751" s="8" t="n"/>
      <c r="L751" s="37" t="n"/>
      <c r="M751" s="10" t="n"/>
      <c r="N751" s="40">
        <f>IF(OR(K751="",L751=""),"",K751*L751*(1-M751))</f>
        <v/>
      </c>
      <c r="O751" s="10" t="n"/>
      <c r="P751" s="40">
        <f>IF(OR(N751="",O751=""),"",N751*O751)</f>
        <v/>
      </c>
      <c r="Q751" s="40">
        <f>IF(OR(N751="",P751=""),"",N751+P751)</f>
        <v/>
      </c>
      <c r="R751" s="2" t="n"/>
      <c r="S751" s="10" t="n"/>
      <c r="T751" s="40">
        <f>IF(OR(Q751="",S751=""),"",Q751*S751)</f>
        <v/>
      </c>
      <c r="U751" s="17">
        <f>IF(D751="","",D751-TODAY())</f>
        <v/>
      </c>
      <c r="V751" s="15">
        <f>IF(R751="","",IF(R751="Aceptado","Ganado",IF(R751="Rechazado","Perdido",IF(D751&lt;TODAY(),"Vencido","Pendiente"))))</f>
        <v/>
      </c>
      <c r="W751" s="7" t="n"/>
    </row>
    <row r="752">
      <c r="A752" s="2" t="n"/>
      <c r="B752" s="2" t="n"/>
      <c r="C752" s="35" t="n"/>
      <c r="D752" s="36">
        <f>IF(C752="","",C752+30)</f>
        <v/>
      </c>
      <c r="E752" s="2" t="n"/>
      <c r="F752" s="5">
        <f>IF(E752="","",IFERROR(VLOOKUP(E752,'Clientes'!$A$2:$E$1000,2,FALSE),"Cliente no encontrado"))</f>
        <v/>
      </c>
      <c r="G752" s="6">
        <f>IF(E752="","",IFERROR(VLOOKUP(E752,'Clientes'!$A$2:$E$1000,3,FALSE),""))</f>
        <v/>
      </c>
      <c r="H752" s="5">
        <f>IF(E752="","",IFERROR(VLOOKUP(E752,'Clientes'!$A$2:$E$1000,4,FALSE),""))</f>
        <v/>
      </c>
      <c r="I752" s="2" t="n"/>
      <c r="J752" s="7" t="n"/>
      <c r="K752" s="8" t="n"/>
      <c r="L752" s="37" t="n"/>
      <c r="M752" s="10" t="n"/>
      <c r="N752" s="38">
        <f>IF(OR(K752="",L752=""),"",K752*L752*(1-M752))</f>
        <v/>
      </c>
      <c r="O752" s="10" t="n"/>
      <c r="P752" s="38">
        <f>IF(OR(N752="",O752=""),"",N752*O752)</f>
        <v/>
      </c>
      <c r="Q752" s="38">
        <f>IF(OR(N752="",P752=""),"",N752+P752)</f>
        <v/>
      </c>
      <c r="R752" s="2" t="n"/>
      <c r="S752" s="10" t="n"/>
      <c r="T752" s="38">
        <f>IF(OR(Q752="",S752=""),"",Q752*S752)</f>
        <v/>
      </c>
      <c r="U752" s="12">
        <f>IF(D752="","",D752-TODAY())</f>
        <v/>
      </c>
      <c r="V752" s="6">
        <f>IF(R752="","",IF(R752="Aceptado","Ganado",IF(R752="Rechazado","Perdido",IF(D752&lt;TODAY(),"Vencido","Pendiente"))))</f>
        <v/>
      </c>
      <c r="W752" s="7" t="n"/>
    </row>
    <row r="753">
      <c r="A753" s="2" t="n"/>
      <c r="B753" s="2" t="n"/>
      <c r="C753" s="35" t="n"/>
      <c r="D753" s="39">
        <f>IF(C753="","",C753+30)</f>
        <v/>
      </c>
      <c r="E753" s="2" t="n"/>
      <c r="F753" s="14">
        <f>IF(E753="","",IFERROR(VLOOKUP(E753,'Clientes'!$A$2:$E$1000,2,FALSE),"Cliente no encontrado"))</f>
        <v/>
      </c>
      <c r="G753" s="15">
        <f>IF(E753="","",IFERROR(VLOOKUP(E753,'Clientes'!$A$2:$E$1000,3,FALSE),""))</f>
        <v/>
      </c>
      <c r="H753" s="14">
        <f>IF(E753="","",IFERROR(VLOOKUP(E753,'Clientes'!$A$2:$E$1000,4,FALSE),""))</f>
        <v/>
      </c>
      <c r="I753" s="2" t="n"/>
      <c r="J753" s="7" t="n"/>
      <c r="K753" s="8" t="n"/>
      <c r="L753" s="37" t="n"/>
      <c r="M753" s="10" t="n"/>
      <c r="N753" s="40">
        <f>IF(OR(K753="",L753=""),"",K753*L753*(1-M753))</f>
        <v/>
      </c>
      <c r="O753" s="10" t="n"/>
      <c r="P753" s="40">
        <f>IF(OR(N753="",O753=""),"",N753*O753)</f>
        <v/>
      </c>
      <c r="Q753" s="40">
        <f>IF(OR(N753="",P753=""),"",N753+P753)</f>
        <v/>
      </c>
      <c r="R753" s="2" t="n"/>
      <c r="S753" s="10" t="n"/>
      <c r="T753" s="40">
        <f>IF(OR(Q753="",S753=""),"",Q753*S753)</f>
        <v/>
      </c>
      <c r="U753" s="17">
        <f>IF(D753="","",D753-TODAY())</f>
        <v/>
      </c>
      <c r="V753" s="15">
        <f>IF(R753="","",IF(R753="Aceptado","Ganado",IF(R753="Rechazado","Perdido",IF(D753&lt;TODAY(),"Vencido","Pendiente"))))</f>
        <v/>
      </c>
      <c r="W753" s="7" t="n"/>
    </row>
    <row r="754">
      <c r="A754" s="2" t="n"/>
      <c r="B754" s="2" t="n"/>
      <c r="C754" s="35" t="n"/>
      <c r="D754" s="36">
        <f>IF(C754="","",C754+30)</f>
        <v/>
      </c>
      <c r="E754" s="2" t="n"/>
      <c r="F754" s="5">
        <f>IF(E754="","",IFERROR(VLOOKUP(E754,'Clientes'!$A$2:$E$1000,2,FALSE),"Cliente no encontrado"))</f>
        <v/>
      </c>
      <c r="G754" s="6">
        <f>IF(E754="","",IFERROR(VLOOKUP(E754,'Clientes'!$A$2:$E$1000,3,FALSE),""))</f>
        <v/>
      </c>
      <c r="H754" s="5">
        <f>IF(E754="","",IFERROR(VLOOKUP(E754,'Clientes'!$A$2:$E$1000,4,FALSE),""))</f>
        <v/>
      </c>
      <c r="I754" s="2" t="n"/>
      <c r="J754" s="7" t="n"/>
      <c r="K754" s="8" t="n"/>
      <c r="L754" s="37" t="n"/>
      <c r="M754" s="10" t="n"/>
      <c r="N754" s="38">
        <f>IF(OR(K754="",L754=""),"",K754*L754*(1-M754))</f>
        <v/>
      </c>
      <c r="O754" s="10" t="n"/>
      <c r="P754" s="38">
        <f>IF(OR(N754="",O754=""),"",N754*O754)</f>
        <v/>
      </c>
      <c r="Q754" s="38">
        <f>IF(OR(N754="",P754=""),"",N754+P754)</f>
        <v/>
      </c>
      <c r="R754" s="2" t="n"/>
      <c r="S754" s="10" t="n"/>
      <c r="T754" s="38">
        <f>IF(OR(Q754="",S754=""),"",Q754*S754)</f>
        <v/>
      </c>
      <c r="U754" s="12">
        <f>IF(D754="","",D754-TODAY())</f>
        <v/>
      </c>
      <c r="V754" s="6">
        <f>IF(R754="","",IF(R754="Aceptado","Ganado",IF(R754="Rechazado","Perdido",IF(D754&lt;TODAY(),"Vencido","Pendiente"))))</f>
        <v/>
      </c>
      <c r="W754" s="7" t="n"/>
    </row>
    <row r="755">
      <c r="A755" s="2" t="n"/>
      <c r="B755" s="2" t="n"/>
      <c r="C755" s="35" t="n"/>
      <c r="D755" s="39">
        <f>IF(C755="","",C755+30)</f>
        <v/>
      </c>
      <c r="E755" s="2" t="n"/>
      <c r="F755" s="14">
        <f>IF(E755="","",IFERROR(VLOOKUP(E755,'Clientes'!$A$2:$E$1000,2,FALSE),"Cliente no encontrado"))</f>
        <v/>
      </c>
      <c r="G755" s="15">
        <f>IF(E755="","",IFERROR(VLOOKUP(E755,'Clientes'!$A$2:$E$1000,3,FALSE),""))</f>
        <v/>
      </c>
      <c r="H755" s="14">
        <f>IF(E755="","",IFERROR(VLOOKUP(E755,'Clientes'!$A$2:$E$1000,4,FALSE),""))</f>
        <v/>
      </c>
      <c r="I755" s="2" t="n"/>
      <c r="J755" s="7" t="n"/>
      <c r="K755" s="8" t="n"/>
      <c r="L755" s="37" t="n"/>
      <c r="M755" s="10" t="n"/>
      <c r="N755" s="40">
        <f>IF(OR(K755="",L755=""),"",K755*L755*(1-M755))</f>
        <v/>
      </c>
      <c r="O755" s="10" t="n"/>
      <c r="P755" s="40">
        <f>IF(OR(N755="",O755=""),"",N755*O755)</f>
        <v/>
      </c>
      <c r="Q755" s="40">
        <f>IF(OR(N755="",P755=""),"",N755+P755)</f>
        <v/>
      </c>
      <c r="R755" s="2" t="n"/>
      <c r="S755" s="10" t="n"/>
      <c r="T755" s="40">
        <f>IF(OR(Q755="",S755=""),"",Q755*S755)</f>
        <v/>
      </c>
      <c r="U755" s="17">
        <f>IF(D755="","",D755-TODAY())</f>
        <v/>
      </c>
      <c r="V755" s="15">
        <f>IF(R755="","",IF(R755="Aceptado","Ganado",IF(R755="Rechazado","Perdido",IF(D755&lt;TODAY(),"Vencido","Pendiente"))))</f>
        <v/>
      </c>
      <c r="W755" s="7" t="n"/>
    </row>
    <row r="756">
      <c r="A756" s="2" t="n"/>
      <c r="B756" s="2" t="n"/>
      <c r="C756" s="35" t="n"/>
      <c r="D756" s="36">
        <f>IF(C756="","",C756+30)</f>
        <v/>
      </c>
      <c r="E756" s="2" t="n"/>
      <c r="F756" s="5">
        <f>IF(E756="","",IFERROR(VLOOKUP(E756,'Clientes'!$A$2:$E$1000,2,FALSE),"Cliente no encontrado"))</f>
        <v/>
      </c>
      <c r="G756" s="6">
        <f>IF(E756="","",IFERROR(VLOOKUP(E756,'Clientes'!$A$2:$E$1000,3,FALSE),""))</f>
        <v/>
      </c>
      <c r="H756" s="5">
        <f>IF(E756="","",IFERROR(VLOOKUP(E756,'Clientes'!$A$2:$E$1000,4,FALSE),""))</f>
        <v/>
      </c>
      <c r="I756" s="2" t="n"/>
      <c r="J756" s="7" t="n"/>
      <c r="K756" s="8" t="n"/>
      <c r="L756" s="37" t="n"/>
      <c r="M756" s="10" t="n"/>
      <c r="N756" s="38">
        <f>IF(OR(K756="",L756=""),"",K756*L756*(1-M756))</f>
        <v/>
      </c>
      <c r="O756" s="10" t="n"/>
      <c r="P756" s="38">
        <f>IF(OR(N756="",O756=""),"",N756*O756)</f>
        <v/>
      </c>
      <c r="Q756" s="38">
        <f>IF(OR(N756="",P756=""),"",N756+P756)</f>
        <v/>
      </c>
      <c r="R756" s="2" t="n"/>
      <c r="S756" s="10" t="n"/>
      <c r="T756" s="38">
        <f>IF(OR(Q756="",S756=""),"",Q756*S756)</f>
        <v/>
      </c>
      <c r="U756" s="12">
        <f>IF(D756="","",D756-TODAY())</f>
        <v/>
      </c>
      <c r="V756" s="6">
        <f>IF(R756="","",IF(R756="Aceptado","Ganado",IF(R756="Rechazado","Perdido",IF(D756&lt;TODAY(),"Vencido","Pendiente"))))</f>
        <v/>
      </c>
      <c r="W756" s="7" t="n"/>
    </row>
    <row r="757">
      <c r="A757" s="2" t="n"/>
      <c r="B757" s="2" t="n"/>
      <c r="C757" s="35" t="n"/>
      <c r="D757" s="39">
        <f>IF(C757="","",C757+30)</f>
        <v/>
      </c>
      <c r="E757" s="2" t="n"/>
      <c r="F757" s="14">
        <f>IF(E757="","",IFERROR(VLOOKUP(E757,'Clientes'!$A$2:$E$1000,2,FALSE),"Cliente no encontrado"))</f>
        <v/>
      </c>
      <c r="G757" s="15">
        <f>IF(E757="","",IFERROR(VLOOKUP(E757,'Clientes'!$A$2:$E$1000,3,FALSE),""))</f>
        <v/>
      </c>
      <c r="H757" s="14">
        <f>IF(E757="","",IFERROR(VLOOKUP(E757,'Clientes'!$A$2:$E$1000,4,FALSE),""))</f>
        <v/>
      </c>
      <c r="I757" s="2" t="n"/>
      <c r="J757" s="7" t="n"/>
      <c r="K757" s="8" t="n"/>
      <c r="L757" s="37" t="n"/>
      <c r="M757" s="10" t="n"/>
      <c r="N757" s="40">
        <f>IF(OR(K757="",L757=""),"",K757*L757*(1-M757))</f>
        <v/>
      </c>
      <c r="O757" s="10" t="n"/>
      <c r="P757" s="40">
        <f>IF(OR(N757="",O757=""),"",N757*O757)</f>
        <v/>
      </c>
      <c r="Q757" s="40">
        <f>IF(OR(N757="",P757=""),"",N757+P757)</f>
        <v/>
      </c>
      <c r="R757" s="2" t="n"/>
      <c r="S757" s="10" t="n"/>
      <c r="T757" s="40">
        <f>IF(OR(Q757="",S757=""),"",Q757*S757)</f>
        <v/>
      </c>
      <c r="U757" s="17">
        <f>IF(D757="","",D757-TODAY())</f>
        <v/>
      </c>
      <c r="V757" s="15">
        <f>IF(R757="","",IF(R757="Aceptado","Ganado",IF(R757="Rechazado","Perdido",IF(D757&lt;TODAY(),"Vencido","Pendiente"))))</f>
        <v/>
      </c>
      <c r="W757" s="7" t="n"/>
    </row>
    <row r="758">
      <c r="A758" s="2" t="n"/>
      <c r="B758" s="2" t="n"/>
      <c r="C758" s="35" t="n"/>
      <c r="D758" s="36">
        <f>IF(C758="","",C758+30)</f>
        <v/>
      </c>
      <c r="E758" s="2" t="n"/>
      <c r="F758" s="5">
        <f>IF(E758="","",IFERROR(VLOOKUP(E758,'Clientes'!$A$2:$E$1000,2,FALSE),"Cliente no encontrado"))</f>
        <v/>
      </c>
      <c r="G758" s="6">
        <f>IF(E758="","",IFERROR(VLOOKUP(E758,'Clientes'!$A$2:$E$1000,3,FALSE),""))</f>
        <v/>
      </c>
      <c r="H758" s="5">
        <f>IF(E758="","",IFERROR(VLOOKUP(E758,'Clientes'!$A$2:$E$1000,4,FALSE),""))</f>
        <v/>
      </c>
      <c r="I758" s="2" t="n"/>
      <c r="J758" s="7" t="n"/>
      <c r="K758" s="8" t="n"/>
      <c r="L758" s="37" t="n"/>
      <c r="M758" s="10" t="n"/>
      <c r="N758" s="38">
        <f>IF(OR(K758="",L758=""),"",K758*L758*(1-M758))</f>
        <v/>
      </c>
      <c r="O758" s="10" t="n"/>
      <c r="P758" s="38">
        <f>IF(OR(N758="",O758=""),"",N758*O758)</f>
        <v/>
      </c>
      <c r="Q758" s="38">
        <f>IF(OR(N758="",P758=""),"",N758+P758)</f>
        <v/>
      </c>
      <c r="R758" s="2" t="n"/>
      <c r="S758" s="10" t="n"/>
      <c r="T758" s="38">
        <f>IF(OR(Q758="",S758=""),"",Q758*S758)</f>
        <v/>
      </c>
      <c r="U758" s="12">
        <f>IF(D758="","",D758-TODAY())</f>
        <v/>
      </c>
      <c r="V758" s="6">
        <f>IF(R758="","",IF(R758="Aceptado","Ganado",IF(R758="Rechazado","Perdido",IF(D758&lt;TODAY(),"Vencido","Pendiente"))))</f>
        <v/>
      </c>
      <c r="W758" s="7" t="n"/>
    </row>
    <row r="759">
      <c r="A759" s="2" t="n"/>
      <c r="B759" s="2" t="n"/>
      <c r="C759" s="35" t="n"/>
      <c r="D759" s="39">
        <f>IF(C759="","",C759+30)</f>
        <v/>
      </c>
      <c r="E759" s="2" t="n"/>
      <c r="F759" s="14">
        <f>IF(E759="","",IFERROR(VLOOKUP(E759,'Clientes'!$A$2:$E$1000,2,FALSE),"Cliente no encontrado"))</f>
        <v/>
      </c>
      <c r="G759" s="15">
        <f>IF(E759="","",IFERROR(VLOOKUP(E759,'Clientes'!$A$2:$E$1000,3,FALSE),""))</f>
        <v/>
      </c>
      <c r="H759" s="14">
        <f>IF(E759="","",IFERROR(VLOOKUP(E759,'Clientes'!$A$2:$E$1000,4,FALSE),""))</f>
        <v/>
      </c>
      <c r="I759" s="2" t="n"/>
      <c r="J759" s="7" t="n"/>
      <c r="K759" s="8" t="n"/>
      <c r="L759" s="37" t="n"/>
      <c r="M759" s="10" t="n"/>
      <c r="N759" s="40">
        <f>IF(OR(K759="",L759=""),"",K759*L759*(1-M759))</f>
        <v/>
      </c>
      <c r="O759" s="10" t="n"/>
      <c r="P759" s="40">
        <f>IF(OR(N759="",O759=""),"",N759*O759)</f>
        <v/>
      </c>
      <c r="Q759" s="40">
        <f>IF(OR(N759="",P759=""),"",N759+P759)</f>
        <v/>
      </c>
      <c r="R759" s="2" t="n"/>
      <c r="S759" s="10" t="n"/>
      <c r="T759" s="40">
        <f>IF(OR(Q759="",S759=""),"",Q759*S759)</f>
        <v/>
      </c>
      <c r="U759" s="17">
        <f>IF(D759="","",D759-TODAY())</f>
        <v/>
      </c>
      <c r="V759" s="15">
        <f>IF(R759="","",IF(R759="Aceptado","Ganado",IF(R759="Rechazado","Perdido",IF(D759&lt;TODAY(),"Vencido","Pendiente"))))</f>
        <v/>
      </c>
      <c r="W759" s="7" t="n"/>
    </row>
    <row r="760">
      <c r="A760" s="2" t="n"/>
      <c r="B760" s="2" t="n"/>
      <c r="C760" s="35" t="n"/>
      <c r="D760" s="36">
        <f>IF(C760="","",C760+30)</f>
        <v/>
      </c>
      <c r="E760" s="2" t="n"/>
      <c r="F760" s="5">
        <f>IF(E760="","",IFERROR(VLOOKUP(E760,'Clientes'!$A$2:$E$1000,2,FALSE),"Cliente no encontrado"))</f>
        <v/>
      </c>
      <c r="G760" s="6">
        <f>IF(E760="","",IFERROR(VLOOKUP(E760,'Clientes'!$A$2:$E$1000,3,FALSE),""))</f>
        <v/>
      </c>
      <c r="H760" s="5">
        <f>IF(E760="","",IFERROR(VLOOKUP(E760,'Clientes'!$A$2:$E$1000,4,FALSE),""))</f>
        <v/>
      </c>
      <c r="I760" s="2" t="n"/>
      <c r="J760" s="7" t="n"/>
      <c r="K760" s="8" t="n"/>
      <c r="L760" s="37" t="n"/>
      <c r="M760" s="10" t="n"/>
      <c r="N760" s="38">
        <f>IF(OR(K760="",L760=""),"",K760*L760*(1-M760))</f>
        <v/>
      </c>
      <c r="O760" s="10" t="n"/>
      <c r="P760" s="38">
        <f>IF(OR(N760="",O760=""),"",N760*O760)</f>
        <v/>
      </c>
      <c r="Q760" s="38">
        <f>IF(OR(N760="",P760=""),"",N760+P760)</f>
        <v/>
      </c>
      <c r="R760" s="2" t="n"/>
      <c r="S760" s="10" t="n"/>
      <c r="T760" s="38">
        <f>IF(OR(Q760="",S760=""),"",Q760*S760)</f>
        <v/>
      </c>
      <c r="U760" s="12">
        <f>IF(D760="","",D760-TODAY())</f>
        <v/>
      </c>
      <c r="V760" s="6">
        <f>IF(R760="","",IF(R760="Aceptado","Ganado",IF(R760="Rechazado","Perdido",IF(D760&lt;TODAY(),"Vencido","Pendiente"))))</f>
        <v/>
      </c>
      <c r="W760" s="7" t="n"/>
    </row>
    <row r="761">
      <c r="A761" s="2" t="n"/>
      <c r="B761" s="2" t="n"/>
      <c r="C761" s="35" t="n"/>
      <c r="D761" s="39">
        <f>IF(C761="","",C761+30)</f>
        <v/>
      </c>
      <c r="E761" s="2" t="n"/>
      <c r="F761" s="14">
        <f>IF(E761="","",IFERROR(VLOOKUP(E761,'Clientes'!$A$2:$E$1000,2,FALSE),"Cliente no encontrado"))</f>
        <v/>
      </c>
      <c r="G761" s="15">
        <f>IF(E761="","",IFERROR(VLOOKUP(E761,'Clientes'!$A$2:$E$1000,3,FALSE),""))</f>
        <v/>
      </c>
      <c r="H761" s="14">
        <f>IF(E761="","",IFERROR(VLOOKUP(E761,'Clientes'!$A$2:$E$1000,4,FALSE),""))</f>
        <v/>
      </c>
      <c r="I761" s="2" t="n"/>
      <c r="J761" s="7" t="n"/>
      <c r="K761" s="8" t="n"/>
      <c r="L761" s="37" t="n"/>
      <c r="M761" s="10" t="n"/>
      <c r="N761" s="40">
        <f>IF(OR(K761="",L761=""),"",K761*L761*(1-M761))</f>
        <v/>
      </c>
      <c r="O761" s="10" t="n"/>
      <c r="P761" s="40">
        <f>IF(OR(N761="",O761=""),"",N761*O761)</f>
        <v/>
      </c>
      <c r="Q761" s="40">
        <f>IF(OR(N761="",P761=""),"",N761+P761)</f>
        <v/>
      </c>
      <c r="R761" s="2" t="n"/>
      <c r="S761" s="10" t="n"/>
      <c r="T761" s="40">
        <f>IF(OR(Q761="",S761=""),"",Q761*S761)</f>
        <v/>
      </c>
      <c r="U761" s="17">
        <f>IF(D761="","",D761-TODAY())</f>
        <v/>
      </c>
      <c r="V761" s="15">
        <f>IF(R761="","",IF(R761="Aceptado","Ganado",IF(R761="Rechazado","Perdido",IF(D761&lt;TODAY(),"Vencido","Pendiente"))))</f>
        <v/>
      </c>
      <c r="W761" s="7" t="n"/>
    </row>
    <row r="762">
      <c r="A762" s="2" t="n"/>
      <c r="B762" s="2" t="n"/>
      <c r="C762" s="35" t="n"/>
      <c r="D762" s="36">
        <f>IF(C762="","",C762+30)</f>
        <v/>
      </c>
      <c r="E762" s="2" t="n"/>
      <c r="F762" s="5">
        <f>IF(E762="","",IFERROR(VLOOKUP(E762,'Clientes'!$A$2:$E$1000,2,FALSE),"Cliente no encontrado"))</f>
        <v/>
      </c>
      <c r="G762" s="6">
        <f>IF(E762="","",IFERROR(VLOOKUP(E762,'Clientes'!$A$2:$E$1000,3,FALSE),""))</f>
        <v/>
      </c>
      <c r="H762" s="5">
        <f>IF(E762="","",IFERROR(VLOOKUP(E762,'Clientes'!$A$2:$E$1000,4,FALSE),""))</f>
        <v/>
      </c>
      <c r="I762" s="2" t="n"/>
      <c r="J762" s="7" t="n"/>
      <c r="K762" s="8" t="n"/>
      <c r="L762" s="37" t="n"/>
      <c r="M762" s="10" t="n"/>
      <c r="N762" s="38">
        <f>IF(OR(K762="",L762=""),"",K762*L762*(1-M762))</f>
        <v/>
      </c>
      <c r="O762" s="10" t="n"/>
      <c r="P762" s="38">
        <f>IF(OR(N762="",O762=""),"",N762*O762)</f>
        <v/>
      </c>
      <c r="Q762" s="38">
        <f>IF(OR(N762="",P762=""),"",N762+P762)</f>
        <v/>
      </c>
      <c r="R762" s="2" t="n"/>
      <c r="S762" s="10" t="n"/>
      <c r="T762" s="38">
        <f>IF(OR(Q762="",S762=""),"",Q762*S762)</f>
        <v/>
      </c>
      <c r="U762" s="12">
        <f>IF(D762="","",D762-TODAY())</f>
        <v/>
      </c>
      <c r="V762" s="6">
        <f>IF(R762="","",IF(R762="Aceptado","Ganado",IF(R762="Rechazado","Perdido",IF(D762&lt;TODAY(),"Vencido","Pendiente"))))</f>
        <v/>
      </c>
      <c r="W762" s="7" t="n"/>
    </row>
    <row r="763">
      <c r="A763" s="2" t="n"/>
      <c r="B763" s="2" t="n"/>
      <c r="C763" s="35" t="n"/>
      <c r="D763" s="39">
        <f>IF(C763="","",C763+30)</f>
        <v/>
      </c>
      <c r="E763" s="2" t="n"/>
      <c r="F763" s="14">
        <f>IF(E763="","",IFERROR(VLOOKUP(E763,'Clientes'!$A$2:$E$1000,2,FALSE),"Cliente no encontrado"))</f>
        <v/>
      </c>
      <c r="G763" s="15">
        <f>IF(E763="","",IFERROR(VLOOKUP(E763,'Clientes'!$A$2:$E$1000,3,FALSE),""))</f>
        <v/>
      </c>
      <c r="H763" s="14">
        <f>IF(E763="","",IFERROR(VLOOKUP(E763,'Clientes'!$A$2:$E$1000,4,FALSE),""))</f>
        <v/>
      </c>
      <c r="I763" s="2" t="n"/>
      <c r="J763" s="7" t="n"/>
      <c r="K763" s="8" t="n"/>
      <c r="L763" s="37" t="n"/>
      <c r="M763" s="10" t="n"/>
      <c r="N763" s="40">
        <f>IF(OR(K763="",L763=""),"",K763*L763*(1-M763))</f>
        <v/>
      </c>
      <c r="O763" s="10" t="n"/>
      <c r="P763" s="40">
        <f>IF(OR(N763="",O763=""),"",N763*O763)</f>
        <v/>
      </c>
      <c r="Q763" s="40">
        <f>IF(OR(N763="",P763=""),"",N763+P763)</f>
        <v/>
      </c>
      <c r="R763" s="2" t="n"/>
      <c r="S763" s="10" t="n"/>
      <c r="T763" s="40">
        <f>IF(OR(Q763="",S763=""),"",Q763*S763)</f>
        <v/>
      </c>
      <c r="U763" s="17">
        <f>IF(D763="","",D763-TODAY())</f>
        <v/>
      </c>
      <c r="V763" s="15">
        <f>IF(R763="","",IF(R763="Aceptado","Ganado",IF(R763="Rechazado","Perdido",IF(D763&lt;TODAY(),"Vencido","Pendiente"))))</f>
        <v/>
      </c>
      <c r="W763" s="7" t="n"/>
    </row>
    <row r="764">
      <c r="A764" s="2" t="n"/>
      <c r="B764" s="2" t="n"/>
      <c r="C764" s="35" t="n"/>
      <c r="D764" s="36">
        <f>IF(C764="","",C764+30)</f>
        <v/>
      </c>
      <c r="E764" s="2" t="n"/>
      <c r="F764" s="5">
        <f>IF(E764="","",IFERROR(VLOOKUP(E764,'Clientes'!$A$2:$E$1000,2,FALSE),"Cliente no encontrado"))</f>
        <v/>
      </c>
      <c r="G764" s="6">
        <f>IF(E764="","",IFERROR(VLOOKUP(E764,'Clientes'!$A$2:$E$1000,3,FALSE),""))</f>
        <v/>
      </c>
      <c r="H764" s="5">
        <f>IF(E764="","",IFERROR(VLOOKUP(E764,'Clientes'!$A$2:$E$1000,4,FALSE),""))</f>
        <v/>
      </c>
      <c r="I764" s="2" t="n"/>
      <c r="J764" s="7" t="n"/>
      <c r="K764" s="8" t="n"/>
      <c r="L764" s="37" t="n"/>
      <c r="M764" s="10" t="n"/>
      <c r="N764" s="38">
        <f>IF(OR(K764="",L764=""),"",K764*L764*(1-M764))</f>
        <v/>
      </c>
      <c r="O764" s="10" t="n"/>
      <c r="P764" s="38">
        <f>IF(OR(N764="",O764=""),"",N764*O764)</f>
        <v/>
      </c>
      <c r="Q764" s="38">
        <f>IF(OR(N764="",P764=""),"",N764+P764)</f>
        <v/>
      </c>
      <c r="R764" s="2" t="n"/>
      <c r="S764" s="10" t="n"/>
      <c r="T764" s="38">
        <f>IF(OR(Q764="",S764=""),"",Q764*S764)</f>
        <v/>
      </c>
      <c r="U764" s="12">
        <f>IF(D764="","",D764-TODAY())</f>
        <v/>
      </c>
      <c r="V764" s="6">
        <f>IF(R764="","",IF(R764="Aceptado","Ganado",IF(R764="Rechazado","Perdido",IF(D764&lt;TODAY(),"Vencido","Pendiente"))))</f>
        <v/>
      </c>
      <c r="W764" s="7" t="n"/>
    </row>
    <row r="765">
      <c r="A765" s="2" t="n"/>
      <c r="B765" s="2" t="n"/>
      <c r="C765" s="35" t="n"/>
      <c r="D765" s="39">
        <f>IF(C765="","",C765+30)</f>
        <v/>
      </c>
      <c r="E765" s="2" t="n"/>
      <c r="F765" s="14">
        <f>IF(E765="","",IFERROR(VLOOKUP(E765,'Clientes'!$A$2:$E$1000,2,FALSE),"Cliente no encontrado"))</f>
        <v/>
      </c>
      <c r="G765" s="15">
        <f>IF(E765="","",IFERROR(VLOOKUP(E765,'Clientes'!$A$2:$E$1000,3,FALSE),""))</f>
        <v/>
      </c>
      <c r="H765" s="14">
        <f>IF(E765="","",IFERROR(VLOOKUP(E765,'Clientes'!$A$2:$E$1000,4,FALSE),""))</f>
        <v/>
      </c>
      <c r="I765" s="2" t="n"/>
      <c r="J765" s="7" t="n"/>
      <c r="K765" s="8" t="n"/>
      <c r="L765" s="37" t="n"/>
      <c r="M765" s="10" t="n"/>
      <c r="N765" s="40">
        <f>IF(OR(K765="",L765=""),"",K765*L765*(1-M765))</f>
        <v/>
      </c>
      <c r="O765" s="10" t="n"/>
      <c r="P765" s="40">
        <f>IF(OR(N765="",O765=""),"",N765*O765)</f>
        <v/>
      </c>
      <c r="Q765" s="40">
        <f>IF(OR(N765="",P765=""),"",N765+P765)</f>
        <v/>
      </c>
      <c r="R765" s="2" t="n"/>
      <c r="S765" s="10" t="n"/>
      <c r="T765" s="40">
        <f>IF(OR(Q765="",S765=""),"",Q765*S765)</f>
        <v/>
      </c>
      <c r="U765" s="17">
        <f>IF(D765="","",D765-TODAY())</f>
        <v/>
      </c>
      <c r="V765" s="15">
        <f>IF(R765="","",IF(R765="Aceptado","Ganado",IF(R765="Rechazado","Perdido",IF(D765&lt;TODAY(),"Vencido","Pendiente"))))</f>
        <v/>
      </c>
      <c r="W765" s="7" t="n"/>
    </row>
    <row r="766">
      <c r="A766" s="2" t="n"/>
      <c r="B766" s="2" t="n"/>
      <c r="C766" s="35" t="n"/>
      <c r="D766" s="36">
        <f>IF(C766="","",C766+30)</f>
        <v/>
      </c>
      <c r="E766" s="2" t="n"/>
      <c r="F766" s="5">
        <f>IF(E766="","",IFERROR(VLOOKUP(E766,'Clientes'!$A$2:$E$1000,2,FALSE),"Cliente no encontrado"))</f>
        <v/>
      </c>
      <c r="G766" s="6">
        <f>IF(E766="","",IFERROR(VLOOKUP(E766,'Clientes'!$A$2:$E$1000,3,FALSE),""))</f>
        <v/>
      </c>
      <c r="H766" s="5">
        <f>IF(E766="","",IFERROR(VLOOKUP(E766,'Clientes'!$A$2:$E$1000,4,FALSE),""))</f>
        <v/>
      </c>
      <c r="I766" s="2" t="n"/>
      <c r="J766" s="7" t="n"/>
      <c r="K766" s="8" t="n"/>
      <c r="L766" s="37" t="n"/>
      <c r="M766" s="10" t="n"/>
      <c r="N766" s="38">
        <f>IF(OR(K766="",L766=""),"",K766*L766*(1-M766))</f>
        <v/>
      </c>
      <c r="O766" s="10" t="n"/>
      <c r="P766" s="38">
        <f>IF(OR(N766="",O766=""),"",N766*O766)</f>
        <v/>
      </c>
      <c r="Q766" s="38">
        <f>IF(OR(N766="",P766=""),"",N766+P766)</f>
        <v/>
      </c>
      <c r="R766" s="2" t="n"/>
      <c r="S766" s="10" t="n"/>
      <c r="T766" s="38">
        <f>IF(OR(Q766="",S766=""),"",Q766*S766)</f>
        <v/>
      </c>
      <c r="U766" s="12">
        <f>IF(D766="","",D766-TODAY())</f>
        <v/>
      </c>
      <c r="V766" s="6">
        <f>IF(R766="","",IF(R766="Aceptado","Ganado",IF(R766="Rechazado","Perdido",IF(D766&lt;TODAY(),"Vencido","Pendiente"))))</f>
        <v/>
      </c>
      <c r="W766" s="7" t="n"/>
    </row>
    <row r="767">
      <c r="A767" s="2" t="n"/>
      <c r="B767" s="2" t="n"/>
      <c r="C767" s="35" t="n"/>
      <c r="D767" s="39">
        <f>IF(C767="","",C767+30)</f>
        <v/>
      </c>
      <c r="E767" s="2" t="n"/>
      <c r="F767" s="14">
        <f>IF(E767="","",IFERROR(VLOOKUP(E767,'Clientes'!$A$2:$E$1000,2,FALSE),"Cliente no encontrado"))</f>
        <v/>
      </c>
      <c r="G767" s="15">
        <f>IF(E767="","",IFERROR(VLOOKUP(E767,'Clientes'!$A$2:$E$1000,3,FALSE),""))</f>
        <v/>
      </c>
      <c r="H767" s="14">
        <f>IF(E767="","",IFERROR(VLOOKUP(E767,'Clientes'!$A$2:$E$1000,4,FALSE),""))</f>
        <v/>
      </c>
      <c r="I767" s="2" t="n"/>
      <c r="J767" s="7" t="n"/>
      <c r="K767" s="8" t="n"/>
      <c r="L767" s="37" t="n"/>
      <c r="M767" s="10" t="n"/>
      <c r="N767" s="40">
        <f>IF(OR(K767="",L767=""),"",K767*L767*(1-M767))</f>
        <v/>
      </c>
      <c r="O767" s="10" t="n"/>
      <c r="P767" s="40">
        <f>IF(OR(N767="",O767=""),"",N767*O767)</f>
        <v/>
      </c>
      <c r="Q767" s="40">
        <f>IF(OR(N767="",P767=""),"",N767+P767)</f>
        <v/>
      </c>
      <c r="R767" s="2" t="n"/>
      <c r="S767" s="10" t="n"/>
      <c r="T767" s="40">
        <f>IF(OR(Q767="",S767=""),"",Q767*S767)</f>
        <v/>
      </c>
      <c r="U767" s="17">
        <f>IF(D767="","",D767-TODAY())</f>
        <v/>
      </c>
      <c r="V767" s="15">
        <f>IF(R767="","",IF(R767="Aceptado","Ganado",IF(R767="Rechazado","Perdido",IF(D767&lt;TODAY(),"Vencido","Pendiente"))))</f>
        <v/>
      </c>
      <c r="W767" s="7" t="n"/>
    </row>
    <row r="768">
      <c r="A768" s="2" t="n"/>
      <c r="B768" s="2" t="n"/>
      <c r="C768" s="35" t="n"/>
      <c r="D768" s="36">
        <f>IF(C768="","",C768+30)</f>
        <v/>
      </c>
      <c r="E768" s="2" t="n"/>
      <c r="F768" s="5">
        <f>IF(E768="","",IFERROR(VLOOKUP(E768,'Clientes'!$A$2:$E$1000,2,FALSE),"Cliente no encontrado"))</f>
        <v/>
      </c>
      <c r="G768" s="6">
        <f>IF(E768="","",IFERROR(VLOOKUP(E768,'Clientes'!$A$2:$E$1000,3,FALSE),""))</f>
        <v/>
      </c>
      <c r="H768" s="5">
        <f>IF(E768="","",IFERROR(VLOOKUP(E768,'Clientes'!$A$2:$E$1000,4,FALSE),""))</f>
        <v/>
      </c>
      <c r="I768" s="2" t="n"/>
      <c r="J768" s="7" t="n"/>
      <c r="K768" s="8" t="n"/>
      <c r="L768" s="37" t="n"/>
      <c r="M768" s="10" t="n"/>
      <c r="N768" s="38">
        <f>IF(OR(K768="",L768=""),"",K768*L768*(1-M768))</f>
        <v/>
      </c>
      <c r="O768" s="10" t="n"/>
      <c r="P768" s="38">
        <f>IF(OR(N768="",O768=""),"",N768*O768)</f>
        <v/>
      </c>
      <c r="Q768" s="38">
        <f>IF(OR(N768="",P768=""),"",N768+P768)</f>
        <v/>
      </c>
      <c r="R768" s="2" t="n"/>
      <c r="S768" s="10" t="n"/>
      <c r="T768" s="38">
        <f>IF(OR(Q768="",S768=""),"",Q768*S768)</f>
        <v/>
      </c>
      <c r="U768" s="12">
        <f>IF(D768="","",D768-TODAY())</f>
        <v/>
      </c>
      <c r="V768" s="6">
        <f>IF(R768="","",IF(R768="Aceptado","Ganado",IF(R768="Rechazado","Perdido",IF(D768&lt;TODAY(),"Vencido","Pendiente"))))</f>
        <v/>
      </c>
      <c r="W768" s="7" t="n"/>
    </row>
    <row r="769">
      <c r="A769" s="2" t="n"/>
      <c r="B769" s="2" t="n"/>
      <c r="C769" s="35" t="n"/>
      <c r="D769" s="39">
        <f>IF(C769="","",C769+30)</f>
        <v/>
      </c>
      <c r="E769" s="2" t="n"/>
      <c r="F769" s="14">
        <f>IF(E769="","",IFERROR(VLOOKUP(E769,'Clientes'!$A$2:$E$1000,2,FALSE),"Cliente no encontrado"))</f>
        <v/>
      </c>
      <c r="G769" s="15">
        <f>IF(E769="","",IFERROR(VLOOKUP(E769,'Clientes'!$A$2:$E$1000,3,FALSE),""))</f>
        <v/>
      </c>
      <c r="H769" s="14">
        <f>IF(E769="","",IFERROR(VLOOKUP(E769,'Clientes'!$A$2:$E$1000,4,FALSE),""))</f>
        <v/>
      </c>
      <c r="I769" s="2" t="n"/>
      <c r="J769" s="7" t="n"/>
      <c r="K769" s="8" t="n"/>
      <c r="L769" s="37" t="n"/>
      <c r="M769" s="10" t="n"/>
      <c r="N769" s="40">
        <f>IF(OR(K769="",L769=""),"",K769*L769*(1-M769))</f>
        <v/>
      </c>
      <c r="O769" s="10" t="n"/>
      <c r="P769" s="40">
        <f>IF(OR(N769="",O769=""),"",N769*O769)</f>
        <v/>
      </c>
      <c r="Q769" s="40">
        <f>IF(OR(N769="",P769=""),"",N769+P769)</f>
        <v/>
      </c>
      <c r="R769" s="2" t="n"/>
      <c r="S769" s="10" t="n"/>
      <c r="T769" s="40">
        <f>IF(OR(Q769="",S769=""),"",Q769*S769)</f>
        <v/>
      </c>
      <c r="U769" s="17">
        <f>IF(D769="","",D769-TODAY())</f>
        <v/>
      </c>
      <c r="V769" s="15">
        <f>IF(R769="","",IF(R769="Aceptado","Ganado",IF(R769="Rechazado","Perdido",IF(D769&lt;TODAY(),"Vencido","Pendiente"))))</f>
        <v/>
      </c>
      <c r="W769" s="7" t="n"/>
    </row>
    <row r="770">
      <c r="A770" s="2" t="n"/>
      <c r="B770" s="2" t="n"/>
      <c r="C770" s="35" t="n"/>
      <c r="D770" s="36">
        <f>IF(C770="","",C770+30)</f>
        <v/>
      </c>
      <c r="E770" s="2" t="n"/>
      <c r="F770" s="5">
        <f>IF(E770="","",IFERROR(VLOOKUP(E770,'Clientes'!$A$2:$E$1000,2,FALSE),"Cliente no encontrado"))</f>
        <v/>
      </c>
      <c r="G770" s="6">
        <f>IF(E770="","",IFERROR(VLOOKUP(E770,'Clientes'!$A$2:$E$1000,3,FALSE),""))</f>
        <v/>
      </c>
      <c r="H770" s="5">
        <f>IF(E770="","",IFERROR(VLOOKUP(E770,'Clientes'!$A$2:$E$1000,4,FALSE),""))</f>
        <v/>
      </c>
      <c r="I770" s="2" t="n"/>
      <c r="J770" s="7" t="n"/>
      <c r="K770" s="8" t="n"/>
      <c r="L770" s="37" t="n"/>
      <c r="M770" s="10" t="n"/>
      <c r="N770" s="38">
        <f>IF(OR(K770="",L770=""),"",K770*L770*(1-M770))</f>
        <v/>
      </c>
      <c r="O770" s="10" t="n"/>
      <c r="P770" s="38">
        <f>IF(OR(N770="",O770=""),"",N770*O770)</f>
        <v/>
      </c>
      <c r="Q770" s="38">
        <f>IF(OR(N770="",P770=""),"",N770+P770)</f>
        <v/>
      </c>
      <c r="R770" s="2" t="n"/>
      <c r="S770" s="10" t="n"/>
      <c r="T770" s="38">
        <f>IF(OR(Q770="",S770=""),"",Q770*S770)</f>
        <v/>
      </c>
      <c r="U770" s="12">
        <f>IF(D770="","",D770-TODAY())</f>
        <v/>
      </c>
      <c r="V770" s="6">
        <f>IF(R770="","",IF(R770="Aceptado","Ganado",IF(R770="Rechazado","Perdido",IF(D770&lt;TODAY(),"Vencido","Pendiente"))))</f>
        <v/>
      </c>
      <c r="W770" s="7" t="n"/>
    </row>
    <row r="771">
      <c r="A771" s="2" t="n"/>
      <c r="B771" s="2" t="n"/>
      <c r="C771" s="35" t="n"/>
      <c r="D771" s="39">
        <f>IF(C771="","",C771+30)</f>
        <v/>
      </c>
      <c r="E771" s="2" t="n"/>
      <c r="F771" s="14">
        <f>IF(E771="","",IFERROR(VLOOKUP(E771,'Clientes'!$A$2:$E$1000,2,FALSE),"Cliente no encontrado"))</f>
        <v/>
      </c>
      <c r="G771" s="15">
        <f>IF(E771="","",IFERROR(VLOOKUP(E771,'Clientes'!$A$2:$E$1000,3,FALSE),""))</f>
        <v/>
      </c>
      <c r="H771" s="14">
        <f>IF(E771="","",IFERROR(VLOOKUP(E771,'Clientes'!$A$2:$E$1000,4,FALSE),""))</f>
        <v/>
      </c>
      <c r="I771" s="2" t="n"/>
      <c r="J771" s="7" t="n"/>
      <c r="K771" s="8" t="n"/>
      <c r="L771" s="37" t="n"/>
      <c r="M771" s="10" t="n"/>
      <c r="N771" s="40">
        <f>IF(OR(K771="",L771=""),"",K771*L771*(1-M771))</f>
        <v/>
      </c>
      <c r="O771" s="10" t="n"/>
      <c r="P771" s="40">
        <f>IF(OR(N771="",O771=""),"",N771*O771)</f>
        <v/>
      </c>
      <c r="Q771" s="40">
        <f>IF(OR(N771="",P771=""),"",N771+P771)</f>
        <v/>
      </c>
      <c r="R771" s="2" t="n"/>
      <c r="S771" s="10" t="n"/>
      <c r="T771" s="40">
        <f>IF(OR(Q771="",S771=""),"",Q771*S771)</f>
        <v/>
      </c>
      <c r="U771" s="17">
        <f>IF(D771="","",D771-TODAY())</f>
        <v/>
      </c>
      <c r="V771" s="15">
        <f>IF(R771="","",IF(R771="Aceptado","Ganado",IF(R771="Rechazado","Perdido",IF(D771&lt;TODAY(),"Vencido","Pendiente"))))</f>
        <v/>
      </c>
      <c r="W771" s="7" t="n"/>
    </row>
    <row r="772">
      <c r="A772" s="2" t="n"/>
      <c r="B772" s="2" t="n"/>
      <c r="C772" s="35" t="n"/>
      <c r="D772" s="36">
        <f>IF(C772="","",C772+30)</f>
        <v/>
      </c>
      <c r="E772" s="2" t="n"/>
      <c r="F772" s="5">
        <f>IF(E772="","",IFERROR(VLOOKUP(E772,'Clientes'!$A$2:$E$1000,2,FALSE),"Cliente no encontrado"))</f>
        <v/>
      </c>
      <c r="G772" s="6">
        <f>IF(E772="","",IFERROR(VLOOKUP(E772,'Clientes'!$A$2:$E$1000,3,FALSE),""))</f>
        <v/>
      </c>
      <c r="H772" s="5">
        <f>IF(E772="","",IFERROR(VLOOKUP(E772,'Clientes'!$A$2:$E$1000,4,FALSE),""))</f>
        <v/>
      </c>
      <c r="I772" s="2" t="n"/>
      <c r="J772" s="7" t="n"/>
      <c r="K772" s="8" t="n"/>
      <c r="L772" s="37" t="n"/>
      <c r="M772" s="10" t="n"/>
      <c r="N772" s="38">
        <f>IF(OR(K772="",L772=""),"",K772*L772*(1-M772))</f>
        <v/>
      </c>
      <c r="O772" s="10" t="n"/>
      <c r="P772" s="38">
        <f>IF(OR(N772="",O772=""),"",N772*O772)</f>
        <v/>
      </c>
      <c r="Q772" s="38">
        <f>IF(OR(N772="",P772=""),"",N772+P772)</f>
        <v/>
      </c>
      <c r="R772" s="2" t="n"/>
      <c r="S772" s="10" t="n"/>
      <c r="T772" s="38">
        <f>IF(OR(Q772="",S772=""),"",Q772*S772)</f>
        <v/>
      </c>
      <c r="U772" s="12">
        <f>IF(D772="","",D772-TODAY())</f>
        <v/>
      </c>
      <c r="V772" s="6">
        <f>IF(R772="","",IF(R772="Aceptado","Ganado",IF(R772="Rechazado","Perdido",IF(D772&lt;TODAY(),"Vencido","Pendiente"))))</f>
        <v/>
      </c>
      <c r="W772" s="7" t="n"/>
    </row>
    <row r="773">
      <c r="A773" s="2" t="n"/>
      <c r="B773" s="2" t="n"/>
      <c r="C773" s="35" t="n"/>
      <c r="D773" s="39">
        <f>IF(C773="","",C773+30)</f>
        <v/>
      </c>
      <c r="E773" s="2" t="n"/>
      <c r="F773" s="14">
        <f>IF(E773="","",IFERROR(VLOOKUP(E773,'Clientes'!$A$2:$E$1000,2,FALSE),"Cliente no encontrado"))</f>
        <v/>
      </c>
      <c r="G773" s="15">
        <f>IF(E773="","",IFERROR(VLOOKUP(E773,'Clientes'!$A$2:$E$1000,3,FALSE),""))</f>
        <v/>
      </c>
      <c r="H773" s="14">
        <f>IF(E773="","",IFERROR(VLOOKUP(E773,'Clientes'!$A$2:$E$1000,4,FALSE),""))</f>
        <v/>
      </c>
      <c r="I773" s="2" t="n"/>
      <c r="J773" s="7" t="n"/>
      <c r="K773" s="8" t="n"/>
      <c r="L773" s="37" t="n"/>
      <c r="M773" s="10" t="n"/>
      <c r="N773" s="40">
        <f>IF(OR(K773="",L773=""),"",K773*L773*(1-M773))</f>
        <v/>
      </c>
      <c r="O773" s="10" t="n"/>
      <c r="P773" s="40">
        <f>IF(OR(N773="",O773=""),"",N773*O773)</f>
        <v/>
      </c>
      <c r="Q773" s="40">
        <f>IF(OR(N773="",P773=""),"",N773+P773)</f>
        <v/>
      </c>
      <c r="R773" s="2" t="n"/>
      <c r="S773" s="10" t="n"/>
      <c r="T773" s="40">
        <f>IF(OR(Q773="",S773=""),"",Q773*S773)</f>
        <v/>
      </c>
      <c r="U773" s="17">
        <f>IF(D773="","",D773-TODAY())</f>
        <v/>
      </c>
      <c r="V773" s="15">
        <f>IF(R773="","",IF(R773="Aceptado","Ganado",IF(R773="Rechazado","Perdido",IF(D773&lt;TODAY(),"Vencido","Pendiente"))))</f>
        <v/>
      </c>
      <c r="W773" s="7" t="n"/>
    </row>
    <row r="774">
      <c r="A774" s="2" t="n"/>
      <c r="B774" s="2" t="n"/>
      <c r="C774" s="35" t="n"/>
      <c r="D774" s="36">
        <f>IF(C774="","",C774+30)</f>
        <v/>
      </c>
      <c r="E774" s="2" t="n"/>
      <c r="F774" s="5">
        <f>IF(E774="","",IFERROR(VLOOKUP(E774,'Clientes'!$A$2:$E$1000,2,FALSE),"Cliente no encontrado"))</f>
        <v/>
      </c>
      <c r="G774" s="6">
        <f>IF(E774="","",IFERROR(VLOOKUP(E774,'Clientes'!$A$2:$E$1000,3,FALSE),""))</f>
        <v/>
      </c>
      <c r="H774" s="5">
        <f>IF(E774="","",IFERROR(VLOOKUP(E774,'Clientes'!$A$2:$E$1000,4,FALSE),""))</f>
        <v/>
      </c>
      <c r="I774" s="2" t="n"/>
      <c r="J774" s="7" t="n"/>
      <c r="K774" s="8" t="n"/>
      <c r="L774" s="37" t="n"/>
      <c r="M774" s="10" t="n"/>
      <c r="N774" s="38">
        <f>IF(OR(K774="",L774=""),"",K774*L774*(1-M774))</f>
        <v/>
      </c>
      <c r="O774" s="10" t="n"/>
      <c r="P774" s="38">
        <f>IF(OR(N774="",O774=""),"",N774*O774)</f>
        <v/>
      </c>
      <c r="Q774" s="38">
        <f>IF(OR(N774="",P774=""),"",N774+P774)</f>
        <v/>
      </c>
      <c r="R774" s="2" t="n"/>
      <c r="S774" s="10" t="n"/>
      <c r="T774" s="38">
        <f>IF(OR(Q774="",S774=""),"",Q774*S774)</f>
        <v/>
      </c>
      <c r="U774" s="12">
        <f>IF(D774="","",D774-TODAY())</f>
        <v/>
      </c>
      <c r="V774" s="6">
        <f>IF(R774="","",IF(R774="Aceptado","Ganado",IF(R774="Rechazado","Perdido",IF(D774&lt;TODAY(),"Vencido","Pendiente"))))</f>
        <v/>
      </c>
      <c r="W774" s="7" t="n"/>
    </row>
    <row r="775">
      <c r="A775" s="2" t="n"/>
      <c r="B775" s="2" t="n"/>
      <c r="C775" s="35" t="n"/>
      <c r="D775" s="39">
        <f>IF(C775="","",C775+30)</f>
        <v/>
      </c>
      <c r="E775" s="2" t="n"/>
      <c r="F775" s="14">
        <f>IF(E775="","",IFERROR(VLOOKUP(E775,'Clientes'!$A$2:$E$1000,2,FALSE),"Cliente no encontrado"))</f>
        <v/>
      </c>
      <c r="G775" s="15">
        <f>IF(E775="","",IFERROR(VLOOKUP(E775,'Clientes'!$A$2:$E$1000,3,FALSE),""))</f>
        <v/>
      </c>
      <c r="H775" s="14">
        <f>IF(E775="","",IFERROR(VLOOKUP(E775,'Clientes'!$A$2:$E$1000,4,FALSE),""))</f>
        <v/>
      </c>
      <c r="I775" s="2" t="n"/>
      <c r="J775" s="7" t="n"/>
      <c r="K775" s="8" t="n"/>
      <c r="L775" s="37" t="n"/>
      <c r="M775" s="10" t="n"/>
      <c r="N775" s="40">
        <f>IF(OR(K775="",L775=""),"",K775*L775*(1-M775))</f>
        <v/>
      </c>
      <c r="O775" s="10" t="n"/>
      <c r="P775" s="40">
        <f>IF(OR(N775="",O775=""),"",N775*O775)</f>
        <v/>
      </c>
      <c r="Q775" s="40">
        <f>IF(OR(N775="",P775=""),"",N775+P775)</f>
        <v/>
      </c>
      <c r="R775" s="2" t="n"/>
      <c r="S775" s="10" t="n"/>
      <c r="T775" s="40">
        <f>IF(OR(Q775="",S775=""),"",Q775*S775)</f>
        <v/>
      </c>
      <c r="U775" s="17">
        <f>IF(D775="","",D775-TODAY())</f>
        <v/>
      </c>
      <c r="V775" s="15">
        <f>IF(R775="","",IF(R775="Aceptado","Ganado",IF(R775="Rechazado","Perdido",IF(D775&lt;TODAY(),"Vencido","Pendiente"))))</f>
        <v/>
      </c>
      <c r="W775" s="7" t="n"/>
    </row>
    <row r="776">
      <c r="A776" s="2" t="n"/>
      <c r="B776" s="2" t="n"/>
      <c r="C776" s="35" t="n"/>
      <c r="D776" s="36">
        <f>IF(C776="","",C776+30)</f>
        <v/>
      </c>
      <c r="E776" s="2" t="n"/>
      <c r="F776" s="5">
        <f>IF(E776="","",IFERROR(VLOOKUP(E776,'Clientes'!$A$2:$E$1000,2,FALSE),"Cliente no encontrado"))</f>
        <v/>
      </c>
      <c r="G776" s="6">
        <f>IF(E776="","",IFERROR(VLOOKUP(E776,'Clientes'!$A$2:$E$1000,3,FALSE),""))</f>
        <v/>
      </c>
      <c r="H776" s="5">
        <f>IF(E776="","",IFERROR(VLOOKUP(E776,'Clientes'!$A$2:$E$1000,4,FALSE),""))</f>
        <v/>
      </c>
      <c r="I776" s="2" t="n"/>
      <c r="J776" s="7" t="n"/>
      <c r="K776" s="8" t="n"/>
      <c r="L776" s="37" t="n"/>
      <c r="M776" s="10" t="n"/>
      <c r="N776" s="38">
        <f>IF(OR(K776="",L776=""),"",K776*L776*(1-M776))</f>
        <v/>
      </c>
      <c r="O776" s="10" t="n"/>
      <c r="P776" s="38">
        <f>IF(OR(N776="",O776=""),"",N776*O776)</f>
        <v/>
      </c>
      <c r="Q776" s="38">
        <f>IF(OR(N776="",P776=""),"",N776+P776)</f>
        <v/>
      </c>
      <c r="R776" s="2" t="n"/>
      <c r="S776" s="10" t="n"/>
      <c r="T776" s="38">
        <f>IF(OR(Q776="",S776=""),"",Q776*S776)</f>
        <v/>
      </c>
      <c r="U776" s="12">
        <f>IF(D776="","",D776-TODAY())</f>
        <v/>
      </c>
      <c r="V776" s="6">
        <f>IF(R776="","",IF(R776="Aceptado","Ganado",IF(R776="Rechazado","Perdido",IF(D776&lt;TODAY(),"Vencido","Pendiente"))))</f>
        <v/>
      </c>
      <c r="W776" s="7" t="n"/>
    </row>
    <row r="777">
      <c r="A777" s="2" t="n"/>
      <c r="B777" s="2" t="n"/>
      <c r="C777" s="35" t="n"/>
      <c r="D777" s="39">
        <f>IF(C777="","",C777+30)</f>
        <v/>
      </c>
      <c r="E777" s="2" t="n"/>
      <c r="F777" s="14">
        <f>IF(E777="","",IFERROR(VLOOKUP(E777,'Clientes'!$A$2:$E$1000,2,FALSE),"Cliente no encontrado"))</f>
        <v/>
      </c>
      <c r="G777" s="15">
        <f>IF(E777="","",IFERROR(VLOOKUP(E777,'Clientes'!$A$2:$E$1000,3,FALSE),""))</f>
        <v/>
      </c>
      <c r="H777" s="14">
        <f>IF(E777="","",IFERROR(VLOOKUP(E777,'Clientes'!$A$2:$E$1000,4,FALSE),""))</f>
        <v/>
      </c>
      <c r="I777" s="2" t="n"/>
      <c r="J777" s="7" t="n"/>
      <c r="K777" s="8" t="n"/>
      <c r="L777" s="37" t="n"/>
      <c r="M777" s="10" t="n"/>
      <c r="N777" s="40">
        <f>IF(OR(K777="",L777=""),"",K777*L777*(1-M777))</f>
        <v/>
      </c>
      <c r="O777" s="10" t="n"/>
      <c r="P777" s="40">
        <f>IF(OR(N777="",O777=""),"",N777*O777)</f>
        <v/>
      </c>
      <c r="Q777" s="40">
        <f>IF(OR(N777="",P777=""),"",N777+P777)</f>
        <v/>
      </c>
      <c r="R777" s="2" t="n"/>
      <c r="S777" s="10" t="n"/>
      <c r="T777" s="40">
        <f>IF(OR(Q777="",S777=""),"",Q777*S777)</f>
        <v/>
      </c>
      <c r="U777" s="17">
        <f>IF(D777="","",D777-TODAY())</f>
        <v/>
      </c>
      <c r="V777" s="15">
        <f>IF(R777="","",IF(R777="Aceptado","Ganado",IF(R777="Rechazado","Perdido",IF(D777&lt;TODAY(),"Vencido","Pendiente"))))</f>
        <v/>
      </c>
      <c r="W777" s="7" t="n"/>
    </row>
    <row r="778">
      <c r="A778" s="2" t="n"/>
      <c r="B778" s="2" t="n"/>
      <c r="C778" s="35" t="n"/>
      <c r="D778" s="36">
        <f>IF(C778="","",C778+30)</f>
        <v/>
      </c>
      <c r="E778" s="2" t="n"/>
      <c r="F778" s="5">
        <f>IF(E778="","",IFERROR(VLOOKUP(E778,'Clientes'!$A$2:$E$1000,2,FALSE),"Cliente no encontrado"))</f>
        <v/>
      </c>
      <c r="G778" s="6">
        <f>IF(E778="","",IFERROR(VLOOKUP(E778,'Clientes'!$A$2:$E$1000,3,FALSE),""))</f>
        <v/>
      </c>
      <c r="H778" s="5">
        <f>IF(E778="","",IFERROR(VLOOKUP(E778,'Clientes'!$A$2:$E$1000,4,FALSE),""))</f>
        <v/>
      </c>
      <c r="I778" s="2" t="n"/>
      <c r="J778" s="7" t="n"/>
      <c r="K778" s="8" t="n"/>
      <c r="L778" s="37" t="n"/>
      <c r="M778" s="10" t="n"/>
      <c r="N778" s="38">
        <f>IF(OR(K778="",L778=""),"",K778*L778*(1-M778))</f>
        <v/>
      </c>
      <c r="O778" s="10" t="n"/>
      <c r="P778" s="38">
        <f>IF(OR(N778="",O778=""),"",N778*O778)</f>
        <v/>
      </c>
      <c r="Q778" s="38">
        <f>IF(OR(N778="",P778=""),"",N778+P778)</f>
        <v/>
      </c>
      <c r="R778" s="2" t="n"/>
      <c r="S778" s="10" t="n"/>
      <c r="T778" s="38">
        <f>IF(OR(Q778="",S778=""),"",Q778*S778)</f>
        <v/>
      </c>
      <c r="U778" s="12">
        <f>IF(D778="","",D778-TODAY())</f>
        <v/>
      </c>
      <c r="V778" s="6">
        <f>IF(R778="","",IF(R778="Aceptado","Ganado",IF(R778="Rechazado","Perdido",IF(D778&lt;TODAY(),"Vencido","Pendiente"))))</f>
        <v/>
      </c>
      <c r="W778" s="7" t="n"/>
    </row>
    <row r="779">
      <c r="A779" s="2" t="n"/>
      <c r="B779" s="2" t="n"/>
      <c r="C779" s="35" t="n"/>
      <c r="D779" s="39">
        <f>IF(C779="","",C779+30)</f>
        <v/>
      </c>
      <c r="E779" s="2" t="n"/>
      <c r="F779" s="14">
        <f>IF(E779="","",IFERROR(VLOOKUP(E779,'Clientes'!$A$2:$E$1000,2,FALSE),"Cliente no encontrado"))</f>
        <v/>
      </c>
      <c r="G779" s="15">
        <f>IF(E779="","",IFERROR(VLOOKUP(E779,'Clientes'!$A$2:$E$1000,3,FALSE),""))</f>
        <v/>
      </c>
      <c r="H779" s="14">
        <f>IF(E779="","",IFERROR(VLOOKUP(E779,'Clientes'!$A$2:$E$1000,4,FALSE),""))</f>
        <v/>
      </c>
      <c r="I779" s="2" t="n"/>
      <c r="J779" s="7" t="n"/>
      <c r="K779" s="8" t="n"/>
      <c r="L779" s="37" t="n"/>
      <c r="M779" s="10" t="n"/>
      <c r="N779" s="40">
        <f>IF(OR(K779="",L779=""),"",K779*L779*(1-M779))</f>
        <v/>
      </c>
      <c r="O779" s="10" t="n"/>
      <c r="P779" s="40">
        <f>IF(OR(N779="",O779=""),"",N779*O779)</f>
        <v/>
      </c>
      <c r="Q779" s="40">
        <f>IF(OR(N779="",P779=""),"",N779+P779)</f>
        <v/>
      </c>
      <c r="R779" s="2" t="n"/>
      <c r="S779" s="10" t="n"/>
      <c r="T779" s="40">
        <f>IF(OR(Q779="",S779=""),"",Q779*S779)</f>
        <v/>
      </c>
      <c r="U779" s="17">
        <f>IF(D779="","",D779-TODAY())</f>
        <v/>
      </c>
      <c r="V779" s="15">
        <f>IF(R779="","",IF(R779="Aceptado","Ganado",IF(R779="Rechazado","Perdido",IF(D779&lt;TODAY(),"Vencido","Pendiente"))))</f>
        <v/>
      </c>
      <c r="W779" s="7" t="n"/>
    </row>
    <row r="780">
      <c r="A780" s="2" t="n"/>
      <c r="B780" s="2" t="n"/>
      <c r="C780" s="35" t="n"/>
      <c r="D780" s="36">
        <f>IF(C780="","",C780+30)</f>
        <v/>
      </c>
      <c r="E780" s="2" t="n"/>
      <c r="F780" s="5">
        <f>IF(E780="","",IFERROR(VLOOKUP(E780,'Clientes'!$A$2:$E$1000,2,FALSE),"Cliente no encontrado"))</f>
        <v/>
      </c>
      <c r="G780" s="6">
        <f>IF(E780="","",IFERROR(VLOOKUP(E780,'Clientes'!$A$2:$E$1000,3,FALSE),""))</f>
        <v/>
      </c>
      <c r="H780" s="5">
        <f>IF(E780="","",IFERROR(VLOOKUP(E780,'Clientes'!$A$2:$E$1000,4,FALSE),""))</f>
        <v/>
      </c>
      <c r="I780" s="2" t="n"/>
      <c r="J780" s="7" t="n"/>
      <c r="K780" s="8" t="n"/>
      <c r="L780" s="37" t="n"/>
      <c r="M780" s="10" t="n"/>
      <c r="N780" s="38">
        <f>IF(OR(K780="",L780=""),"",K780*L780*(1-M780))</f>
        <v/>
      </c>
      <c r="O780" s="10" t="n"/>
      <c r="P780" s="38">
        <f>IF(OR(N780="",O780=""),"",N780*O780)</f>
        <v/>
      </c>
      <c r="Q780" s="38">
        <f>IF(OR(N780="",P780=""),"",N780+P780)</f>
        <v/>
      </c>
      <c r="R780" s="2" t="n"/>
      <c r="S780" s="10" t="n"/>
      <c r="T780" s="38">
        <f>IF(OR(Q780="",S780=""),"",Q780*S780)</f>
        <v/>
      </c>
      <c r="U780" s="12">
        <f>IF(D780="","",D780-TODAY())</f>
        <v/>
      </c>
      <c r="V780" s="6">
        <f>IF(R780="","",IF(R780="Aceptado","Ganado",IF(R780="Rechazado","Perdido",IF(D780&lt;TODAY(),"Vencido","Pendiente"))))</f>
        <v/>
      </c>
      <c r="W780" s="7" t="n"/>
    </row>
    <row r="781">
      <c r="A781" s="2" t="n"/>
      <c r="B781" s="2" t="n"/>
      <c r="C781" s="35" t="n"/>
      <c r="D781" s="39">
        <f>IF(C781="","",C781+30)</f>
        <v/>
      </c>
      <c r="E781" s="2" t="n"/>
      <c r="F781" s="14">
        <f>IF(E781="","",IFERROR(VLOOKUP(E781,'Clientes'!$A$2:$E$1000,2,FALSE),"Cliente no encontrado"))</f>
        <v/>
      </c>
      <c r="G781" s="15">
        <f>IF(E781="","",IFERROR(VLOOKUP(E781,'Clientes'!$A$2:$E$1000,3,FALSE),""))</f>
        <v/>
      </c>
      <c r="H781" s="14">
        <f>IF(E781="","",IFERROR(VLOOKUP(E781,'Clientes'!$A$2:$E$1000,4,FALSE),""))</f>
        <v/>
      </c>
      <c r="I781" s="2" t="n"/>
      <c r="J781" s="7" t="n"/>
      <c r="K781" s="8" t="n"/>
      <c r="L781" s="37" t="n"/>
      <c r="M781" s="10" t="n"/>
      <c r="N781" s="40">
        <f>IF(OR(K781="",L781=""),"",K781*L781*(1-M781))</f>
        <v/>
      </c>
      <c r="O781" s="10" t="n"/>
      <c r="P781" s="40">
        <f>IF(OR(N781="",O781=""),"",N781*O781)</f>
        <v/>
      </c>
      <c r="Q781" s="40">
        <f>IF(OR(N781="",P781=""),"",N781+P781)</f>
        <v/>
      </c>
      <c r="R781" s="2" t="n"/>
      <c r="S781" s="10" t="n"/>
      <c r="T781" s="40">
        <f>IF(OR(Q781="",S781=""),"",Q781*S781)</f>
        <v/>
      </c>
      <c r="U781" s="17">
        <f>IF(D781="","",D781-TODAY())</f>
        <v/>
      </c>
      <c r="V781" s="15">
        <f>IF(R781="","",IF(R781="Aceptado","Ganado",IF(R781="Rechazado","Perdido",IF(D781&lt;TODAY(),"Vencido","Pendiente"))))</f>
        <v/>
      </c>
      <c r="W781" s="7" t="n"/>
    </row>
    <row r="782">
      <c r="A782" s="2" t="n"/>
      <c r="B782" s="2" t="n"/>
      <c r="C782" s="35" t="n"/>
      <c r="D782" s="36">
        <f>IF(C782="","",C782+30)</f>
        <v/>
      </c>
      <c r="E782" s="2" t="n"/>
      <c r="F782" s="5">
        <f>IF(E782="","",IFERROR(VLOOKUP(E782,'Clientes'!$A$2:$E$1000,2,FALSE),"Cliente no encontrado"))</f>
        <v/>
      </c>
      <c r="G782" s="6">
        <f>IF(E782="","",IFERROR(VLOOKUP(E782,'Clientes'!$A$2:$E$1000,3,FALSE),""))</f>
        <v/>
      </c>
      <c r="H782" s="5">
        <f>IF(E782="","",IFERROR(VLOOKUP(E782,'Clientes'!$A$2:$E$1000,4,FALSE),""))</f>
        <v/>
      </c>
      <c r="I782" s="2" t="n"/>
      <c r="J782" s="7" t="n"/>
      <c r="K782" s="8" t="n"/>
      <c r="L782" s="37" t="n"/>
      <c r="M782" s="10" t="n"/>
      <c r="N782" s="38">
        <f>IF(OR(K782="",L782=""),"",K782*L782*(1-M782))</f>
        <v/>
      </c>
      <c r="O782" s="10" t="n"/>
      <c r="P782" s="38">
        <f>IF(OR(N782="",O782=""),"",N782*O782)</f>
        <v/>
      </c>
      <c r="Q782" s="38">
        <f>IF(OR(N782="",P782=""),"",N782+P782)</f>
        <v/>
      </c>
      <c r="R782" s="2" t="n"/>
      <c r="S782" s="10" t="n"/>
      <c r="T782" s="38">
        <f>IF(OR(Q782="",S782=""),"",Q782*S782)</f>
        <v/>
      </c>
      <c r="U782" s="12">
        <f>IF(D782="","",D782-TODAY())</f>
        <v/>
      </c>
      <c r="V782" s="6">
        <f>IF(R782="","",IF(R782="Aceptado","Ganado",IF(R782="Rechazado","Perdido",IF(D782&lt;TODAY(),"Vencido","Pendiente"))))</f>
        <v/>
      </c>
      <c r="W782" s="7" t="n"/>
    </row>
    <row r="783">
      <c r="A783" s="2" t="n"/>
      <c r="B783" s="2" t="n"/>
      <c r="C783" s="35" t="n"/>
      <c r="D783" s="39">
        <f>IF(C783="","",C783+30)</f>
        <v/>
      </c>
      <c r="E783" s="2" t="n"/>
      <c r="F783" s="14">
        <f>IF(E783="","",IFERROR(VLOOKUP(E783,'Clientes'!$A$2:$E$1000,2,FALSE),"Cliente no encontrado"))</f>
        <v/>
      </c>
      <c r="G783" s="15">
        <f>IF(E783="","",IFERROR(VLOOKUP(E783,'Clientes'!$A$2:$E$1000,3,FALSE),""))</f>
        <v/>
      </c>
      <c r="H783" s="14">
        <f>IF(E783="","",IFERROR(VLOOKUP(E783,'Clientes'!$A$2:$E$1000,4,FALSE),""))</f>
        <v/>
      </c>
      <c r="I783" s="2" t="n"/>
      <c r="J783" s="7" t="n"/>
      <c r="K783" s="8" t="n"/>
      <c r="L783" s="37" t="n"/>
      <c r="M783" s="10" t="n"/>
      <c r="N783" s="40">
        <f>IF(OR(K783="",L783=""),"",K783*L783*(1-M783))</f>
        <v/>
      </c>
      <c r="O783" s="10" t="n"/>
      <c r="P783" s="40">
        <f>IF(OR(N783="",O783=""),"",N783*O783)</f>
        <v/>
      </c>
      <c r="Q783" s="40">
        <f>IF(OR(N783="",P783=""),"",N783+P783)</f>
        <v/>
      </c>
      <c r="R783" s="2" t="n"/>
      <c r="S783" s="10" t="n"/>
      <c r="T783" s="40">
        <f>IF(OR(Q783="",S783=""),"",Q783*S783)</f>
        <v/>
      </c>
      <c r="U783" s="17">
        <f>IF(D783="","",D783-TODAY())</f>
        <v/>
      </c>
      <c r="V783" s="15">
        <f>IF(R783="","",IF(R783="Aceptado","Ganado",IF(R783="Rechazado","Perdido",IF(D783&lt;TODAY(),"Vencido","Pendiente"))))</f>
        <v/>
      </c>
      <c r="W783" s="7" t="n"/>
    </row>
    <row r="784">
      <c r="A784" s="2" t="n"/>
      <c r="B784" s="2" t="n"/>
      <c r="C784" s="35" t="n"/>
      <c r="D784" s="36">
        <f>IF(C784="","",C784+30)</f>
        <v/>
      </c>
      <c r="E784" s="2" t="n"/>
      <c r="F784" s="5">
        <f>IF(E784="","",IFERROR(VLOOKUP(E784,'Clientes'!$A$2:$E$1000,2,FALSE),"Cliente no encontrado"))</f>
        <v/>
      </c>
      <c r="G784" s="6">
        <f>IF(E784="","",IFERROR(VLOOKUP(E784,'Clientes'!$A$2:$E$1000,3,FALSE),""))</f>
        <v/>
      </c>
      <c r="H784" s="5">
        <f>IF(E784="","",IFERROR(VLOOKUP(E784,'Clientes'!$A$2:$E$1000,4,FALSE),""))</f>
        <v/>
      </c>
      <c r="I784" s="2" t="n"/>
      <c r="J784" s="7" t="n"/>
      <c r="K784" s="8" t="n"/>
      <c r="L784" s="37" t="n"/>
      <c r="M784" s="10" t="n"/>
      <c r="N784" s="38">
        <f>IF(OR(K784="",L784=""),"",K784*L784*(1-M784))</f>
        <v/>
      </c>
      <c r="O784" s="10" t="n"/>
      <c r="P784" s="38">
        <f>IF(OR(N784="",O784=""),"",N784*O784)</f>
        <v/>
      </c>
      <c r="Q784" s="38">
        <f>IF(OR(N784="",P784=""),"",N784+P784)</f>
        <v/>
      </c>
      <c r="R784" s="2" t="n"/>
      <c r="S784" s="10" t="n"/>
      <c r="T784" s="38">
        <f>IF(OR(Q784="",S784=""),"",Q784*S784)</f>
        <v/>
      </c>
      <c r="U784" s="12">
        <f>IF(D784="","",D784-TODAY())</f>
        <v/>
      </c>
      <c r="V784" s="6">
        <f>IF(R784="","",IF(R784="Aceptado","Ganado",IF(R784="Rechazado","Perdido",IF(D784&lt;TODAY(),"Vencido","Pendiente"))))</f>
        <v/>
      </c>
      <c r="W784" s="7" t="n"/>
    </row>
    <row r="785">
      <c r="A785" s="2" t="n"/>
      <c r="B785" s="2" t="n"/>
      <c r="C785" s="35" t="n"/>
      <c r="D785" s="39">
        <f>IF(C785="","",C785+30)</f>
        <v/>
      </c>
      <c r="E785" s="2" t="n"/>
      <c r="F785" s="14">
        <f>IF(E785="","",IFERROR(VLOOKUP(E785,'Clientes'!$A$2:$E$1000,2,FALSE),"Cliente no encontrado"))</f>
        <v/>
      </c>
      <c r="G785" s="15">
        <f>IF(E785="","",IFERROR(VLOOKUP(E785,'Clientes'!$A$2:$E$1000,3,FALSE),""))</f>
        <v/>
      </c>
      <c r="H785" s="14">
        <f>IF(E785="","",IFERROR(VLOOKUP(E785,'Clientes'!$A$2:$E$1000,4,FALSE),""))</f>
        <v/>
      </c>
      <c r="I785" s="2" t="n"/>
      <c r="J785" s="7" t="n"/>
      <c r="K785" s="8" t="n"/>
      <c r="L785" s="37" t="n"/>
      <c r="M785" s="10" t="n"/>
      <c r="N785" s="40">
        <f>IF(OR(K785="",L785=""),"",K785*L785*(1-M785))</f>
        <v/>
      </c>
      <c r="O785" s="10" t="n"/>
      <c r="P785" s="40">
        <f>IF(OR(N785="",O785=""),"",N785*O785)</f>
        <v/>
      </c>
      <c r="Q785" s="40">
        <f>IF(OR(N785="",P785=""),"",N785+P785)</f>
        <v/>
      </c>
      <c r="R785" s="2" t="n"/>
      <c r="S785" s="10" t="n"/>
      <c r="T785" s="40">
        <f>IF(OR(Q785="",S785=""),"",Q785*S785)</f>
        <v/>
      </c>
      <c r="U785" s="17">
        <f>IF(D785="","",D785-TODAY())</f>
        <v/>
      </c>
      <c r="V785" s="15">
        <f>IF(R785="","",IF(R785="Aceptado","Ganado",IF(R785="Rechazado","Perdido",IF(D785&lt;TODAY(),"Vencido","Pendiente"))))</f>
        <v/>
      </c>
      <c r="W785" s="7" t="n"/>
    </row>
    <row r="786">
      <c r="A786" s="2" t="n"/>
      <c r="B786" s="2" t="n"/>
      <c r="C786" s="35" t="n"/>
      <c r="D786" s="36">
        <f>IF(C786="","",C786+30)</f>
        <v/>
      </c>
      <c r="E786" s="2" t="n"/>
      <c r="F786" s="5">
        <f>IF(E786="","",IFERROR(VLOOKUP(E786,'Clientes'!$A$2:$E$1000,2,FALSE),"Cliente no encontrado"))</f>
        <v/>
      </c>
      <c r="G786" s="6">
        <f>IF(E786="","",IFERROR(VLOOKUP(E786,'Clientes'!$A$2:$E$1000,3,FALSE),""))</f>
        <v/>
      </c>
      <c r="H786" s="5">
        <f>IF(E786="","",IFERROR(VLOOKUP(E786,'Clientes'!$A$2:$E$1000,4,FALSE),""))</f>
        <v/>
      </c>
      <c r="I786" s="2" t="n"/>
      <c r="J786" s="7" t="n"/>
      <c r="K786" s="8" t="n"/>
      <c r="L786" s="37" t="n"/>
      <c r="M786" s="10" t="n"/>
      <c r="N786" s="38">
        <f>IF(OR(K786="",L786=""),"",K786*L786*(1-M786))</f>
        <v/>
      </c>
      <c r="O786" s="10" t="n"/>
      <c r="P786" s="38">
        <f>IF(OR(N786="",O786=""),"",N786*O786)</f>
        <v/>
      </c>
      <c r="Q786" s="38">
        <f>IF(OR(N786="",P786=""),"",N786+P786)</f>
        <v/>
      </c>
      <c r="R786" s="2" t="n"/>
      <c r="S786" s="10" t="n"/>
      <c r="T786" s="38">
        <f>IF(OR(Q786="",S786=""),"",Q786*S786)</f>
        <v/>
      </c>
      <c r="U786" s="12">
        <f>IF(D786="","",D786-TODAY())</f>
        <v/>
      </c>
      <c r="V786" s="6">
        <f>IF(R786="","",IF(R786="Aceptado","Ganado",IF(R786="Rechazado","Perdido",IF(D786&lt;TODAY(),"Vencido","Pendiente"))))</f>
        <v/>
      </c>
      <c r="W786" s="7" t="n"/>
    </row>
    <row r="787">
      <c r="A787" s="2" t="n"/>
      <c r="B787" s="2" t="n"/>
      <c r="C787" s="35" t="n"/>
      <c r="D787" s="39">
        <f>IF(C787="","",C787+30)</f>
        <v/>
      </c>
      <c r="E787" s="2" t="n"/>
      <c r="F787" s="14">
        <f>IF(E787="","",IFERROR(VLOOKUP(E787,'Clientes'!$A$2:$E$1000,2,FALSE),"Cliente no encontrado"))</f>
        <v/>
      </c>
      <c r="G787" s="15">
        <f>IF(E787="","",IFERROR(VLOOKUP(E787,'Clientes'!$A$2:$E$1000,3,FALSE),""))</f>
        <v/>
      </c>
      <c r="H787" s="14">
        <f>IF(E787="","",IFERROR(VLOOKUP(E787,'Clientes'!$A$2:$E$1000,4,FALSE),""))</f>
        <v/>
      </c>
      <c r="I787" s="2" t="n"/>
      <c r="J787" s="7" t="n"/>
      <c r="K787" s="8" t="n"/>
      <c r="L787" s="37" t="n"/>
      <c r="M787" s="10" t="n"/>
      <c r="N787" s="40">
        <f>IF(OR(K787="",L787=""),"",K787*L787*(1-M787))</f>
        <v/>
      </c>
      <c r="O787" s="10" t="n"/>
      <c r="P787" s="40">
        <f>IF(OR(N787="",O787=""),"",N787*O787)</f>
        <v/>
      </c>
      <c r="Q787" s="40">
        <f>IF(OR(N787="",P787=""),"",N787+P787)</f>
        <v/>
      </c>
      <c r="R787" s="2" t="n"/>
      <c r="S787" s="10" t="n"/>
      <c r="T787" s="40">
        <f>IF(OR(Q787="",S787=""),"",Q787*S787)</f>
        <v/>
      </c>
      <c r="U787" s="17">
        <f>IF(D787="","",D787-TODAY())</f>
        <v/>
      </c>
      <c r="V787" s="15">
        <f>IF(R787="","",IF(R787="Aceptado","Ganado",IF(R787="Rechazado","Perdido",IF(D787&lt;TODAY(),"Vencido","Pendiente"))))</f>
        <v/>
      </c>
      <c r="W787" s="7" t="n"/>
    </row>
    <row r="788">
      <c r="A788" s="2" t="n"/>
      <c r="B788" s="2" t="n"/>
      <c r="C788" s="35" t="n"/>
      <c r="D788" s="36">
        <f>IF(C788="","",C788+30)</f>
        <v/>
      </c>
      <c r="E788" s="2" t="n"/>
      <c r="F788" s="5">
        <f>IF(E788="","",IFERROR(VLOOKUP(E788,'Clientes'!$A$2:$E$1000,2,FALSE),"Cliente no encontrado"))</f>
        <v/>
      </c>
      <c r="G788" s="6">
        <f>IF(E788="","",IFERROR(VLOOKUP(E788,'Clientes'!$A$2:$E$1000,3,FALSE),""))</f>
        <v/>
      </c>
      <c r="H788" s="5">
        <f>IF(E788="","",IFERROR(VLOOKUP(E788,'Clientes'!$A$2:$E$1000,4,FALSE),""))</f>
        <v/>
      </c>
      <c r="I788" s="2" t="n"/>
      <c r="J788" s="7" t="n"/>
      <c r="K788" s="8" t="n"/>
      <c r="L788" s="37" t="n"/>
      <c r="M788" s="10" t="n"/>
      <c r="N788" s="38">
        <f>IF(OR(K788="",L788=""),"",K788*L788*(1-M788))</f>
        <v/>
      </c>
      <c r="O788" s="10" t="n"/>
      <c r="P788" s="38">
        <f>IF(OR(N788="",O788=""),"",N788*O788)</f>
        <v/>
      </c>
      <c r="Q788" s="38">
        <f>IF(OR(N788="",P788=""),"",N788+P788)</f>
        <v/>
      </c>
      <c r="R788" s="2" t="n"/>
      <c r="S788" s="10" t="n"/>
      <c r="T788" s="38">
        <f>IF(OR(Q788="",S788=""),"",Q788*S788)</f>
        <v/>
      </c>
      <c r="U788" s="12">
        <f>IF(D788="","",D788-TODAY())</f>
        <v/>
      </c>
      <c r="V788" s="6">
        <f>IF(R788="","",IF(R788="Aceptado","Ganado",IF(R788="Rechazado","Perdido",IF(D788&lt;TODAY(),"Vencido","Pendiente"))))</f>
        <v/>
      </c>
      <c r="W788" s="7" t="n"/>
    </row>
    <row r="789">
      <c r="A789" s="2" t="n"/>
      <c r="B789" s="2" t="n"/>
      <c r="C789" s="35" t="n"/>
      <c r="D789" s="39">
        <f>IF(C789="","",C789+30)</f>
        <v/>
      </c>
      <c r="E789" s="2" t="n"/>
      <c r="F789" s="14">
        <f>IF(E789="","",IFERROR(VLOOKUP(E789,'Clientes'!$A$2:$E$1000,2,FALSE),"Cliente no encontrado"))</f>
        <v/>
      </c>
      <c r="G789" s="15">
        <f>IF(E789="","",IFERROR(VLOOKUP(E789,'Clientes'!$A$2:$E$1000,3,FALSE),""))</f>
        <v/>
      </c>
      <c r="H789" s="14">
        <f>IF(E789="","",IFERROR(VLOOKUP(E789,'Clientes'!$A$2:$E$1000,4,FALSE),""))</f>
        <v/>
      </c>
      <c r="I789" s="2" t="n"/>
      <c r="J789" s="7" t="n"/>
      <c r="K789" s="8" t="n"/>
      <c r="L789" s="37" t="n"/>
      <c r="M789" s="10" t="n"/>
      <c r="N789" s="40">
        <f>IF(OR(K789="",L789=""),"",K789*L789*(1-M789))</f>
        <v/>
      </c>
      <c r="O789" s="10" t="n"/>
      <c r="P789" s="40">
        <f>IF(OR(N789="",O789=""),"",N789*O789)</f>
        <v/>
      </c>
      <c r="Q789" s="40">
        <f>IF(OR(N789="",P789=""),"",N789+P789)</f>
        <v/>
      </c>
      <c r="R789" s="2" t="n"/>
      <c r="S789" s="10" t="n"/>
      <c r="T789" s="40">
        <f>IF(OR(Q789="",S789=""),"",Q789*S789)</f>
        <v/>
      </c>
      <c r="U789" s="17">
        <f>IF(D789="","",D789-TODAY())</f>
        <v/>
      </c>
      <c r="V789" s="15">
        <f>IF(R789="","",IF(R789="Aceptado","Ganado",IF(R789="Rechazado","Perdido",IF(D789&lt;TODAY(),"Vencido","Pendiente"))))</f>
        <v/>
      </c>
      <c r="W789" s="7" t="n"/>
    </row>
    <row r="790">
      <c r="A790" s="2" t="n"/>
      <c r="B790" s="2" t="n"/>
      <c r="C790" s="35" t="n"/>
      <c r="D790" s="36">
        <f>IF(C790="","",C790+30)</f>
        <v/>
      </c>
      <c r="E790" s="2" t="n"/>
      <c r="F790" s="5">
        <f>IF(E790="","",IFERROR(VLOOKUP(E790,'Clientes'!$A$2:$E$1000,2,FALSE),"Cliente no encontrado"))</f>
        <v/>
      </c>
      <c r="G790" s="6">
        <f>IF(E790="","",IFERROR(VLOOKUP(E790,'Clientes'!$A$2:$E$1000,3,FALSE),""))</f>
        <v/>
      </c>
      <c r="H790" s="5">
        <f>IF(E790="","",IFERROR(VLOOKUP(E790,'Clientes'!$A$2:$E$1000,4,FALSE),""))</f>
        <v/>
      </c>
      <c r="I790" s="2" t="n"/>
      <c r="J790" s="7" t="n"/>
      <c r="K790" s="8" t="n"/>
      <c r="L790" s="37" t="n"/>
      <c r="M790" s="10" t="n"/>
      <c r="N790" s="38">
        <f>IF(OR(K790="",L790=""),"",K790*L790*(1-M790))</f>
        <v/>
      </c>
      <c r="O790" s="10" t="n"/>
      <c r="P790" s="38">
        <f>IF(OR(N790="",O790=""),"",N790*O790)</f>
        <v/>
      </c>
      <c r="Q790" s="38">
        <f>IF(OR(N790="",P790=""),"",N790+P790)</f>
        <v/>
      </c>
      <c r="R790" s="2" t="n"/>
      <c r="S790" s="10" t="n"/>
      <c r="T790" s="38">
        <f>IF(OR(Q790="",S790=""),"",Q790*S790)</f>
        <v/>
      </c>
      <c r="U790" s="12">
        <f>IF(D790="","",D790-TODAY())</f>
        <v/>
      </c>
      <c r="V790" s="6">
        <f>IF(R790="","",IF(R790="Aceptado","Ganado",IF(R790="Rechazado","Perdido",IF(D790&lt;TODAY(),"Vencido","Pendiente"))))</f>
        <v/>
      </c>
      <c r="W790" s="7" t="n"/>
    </row>
    <row r="791">
      <c r="A791" s="2" t="n"/>
      <c r="B791" s="2" t="n"/>
      <c r="C791" s="35" t="n"/>
      <c r="D791" s="39">
        <f>IF(C791="","",C791+30)</f>
        <v/>
      </c>
      <c r="E791" s="2" t="n"/>
      <c r="F791" s="14">
        <f>IF(E791="","",IFERROR(VLOOKUP(E791,'Clientes'!$A$2:$E$1000,2,FALSE),"Cliente no encontrado"))</f>
        <v/>
      </c>
      <c r="G791" s="15">
        <f>IF(E791="","",IFERROR(VLOOKUP(E791,'Clientes'!$A$2:$E$1000,3,FALSE),""))</f>
        <v/>
      </c>
      <c r="H791" s="14">
        <f>IF(E791="","",IFERROR(VLOOKUP(E791,'Clientes'!$A$2:$E$1000,4,FALSE),""))</f>
        <v/>
      </c>
      <c r="I791" s="2" t="n"/>
      <c r="J791" s="7" t="n"/>
      <c r="K791" s="8" t="n"/>
      <c r="L791" s="37" t="n"/>
      <c r="M791" s="10" t="n"/>
      <c r="N791" s="40">
        <f>IF(OR(K791="",L791=""),"",K791*L791*(1-M791))</f>
        <v/>
      </c>
      <c r="O791" s="10" t="n"/>
      <c r="P791" s="40">
        <f>IF(OR(N791="",O791=""),"",N791*O791)</f>
        <v/>
      </c>
      <c r="Q791" s="40">
        <f>IF(OR(N791="",P791=""),"",N791+P791)</f>
        <v/>
      </c>
      <c r="R791" s="2" t="n"/>
      <c r="S791" s="10" t="n"/>
      <c r="T791" s="40">
        <f>IF(OR(Q791="",S791=""),"",Q791*S791)</f>
        <v/>
      </c>
      <c r="U791" s="17">
        <f>IF(D791="","",D791-TODAY())</f>
        <v/>
      </c>
      <c r="V791" s="15">
        <f>IF(R791="","",IF(R791="Aceptado","Ganado",IF(R791="Rechazado","Perdido",IF(D791&lt;TODAY(),"Vencido","Pendiente"))))</f>
        <v/>
      </c>
      <c r="W791" s="7" t="n"/>
    </row>
    <row r="792">
      <c r="A792" s="2" t="n"/>
      <c r="B792" s="2" t="n"/>
      <c r="C792" s="35" t="n"/>
      <c r="D792" s="36">
        <f>IF(C792="","",C792+30)</f>
        <v/>
      </c>
      <c r="E792" s="2" t="n"/>
      <c r="F792" s="5">
        <f>IF(E792="","",IFERROR(VLOOKUP(E792,'Clientes'!$A$2:$E$1000,2,FALSE),"Cliente no encontrado"))</f>
        <v/>
      </c>
      <c r="G792" s="6">
        <f>IF(E792="","",IFERROR(VLOOKUP(E792,'Clientes'!$A$2:$E$1000,3,FALSE),""))</f>
        <v/>
      </c>
      <c r="H792" s="5">
        <f>IF(E792="","",IFERROR(VLOOKUP(E792,'Clientes'!$A$2:$E$1000,4,FALSE),""))</f>
        <v/>
      </c>
      <c r="I792" s="2" t="n"/>
      <c r="J792" s="7" t="n"/>
      <c r="K792" s="8" t="n"/>
      <c r="L792" s="37" t="n"/>
      <c r="M792" s="10" t="n"/>
      <c r="N792" s="38">
        <f>IF(OR(K792="",L792=""),"",K792*L792*(1-M792))</f>
        <v/>
      </c>
      <c r="O792" s="10" t="n"/>
      <c r="P792" s="38">
        <f>IF(OR(N792="",O792=""),"",N792*O792)</f>
        <v/>
      </c>
      <c r="Q792" s="38">
        <f>IF(OR(N792="",P792=""),"",N792+P792)</f>
        <v/>
      </c>
      <c r="R792" s="2" t="n"/>
      <c r="S792" s="10" t="n"/>
      <c r="T792" s="38">
        <f>IF(OR(Q792="",S792=""),"",Q792*S792)</f>
        <v/>
      </c>
      <c r="U792" s="12">
        <f>IF(D792="","",D792-TODAY())</f>
        <v/>
      </c>
      <c r="V792" s="6">
        <f>IF(R792="","",IF(R792="Aceptado","Ganado",IF(R792="Rechazado","Perdido",IF(D792&lt;TODAY(),"Vencido","Pendiente"))))</f>
        <v/>
      </c>
      <c r="W792" s="7" t="n"/>
    </row>
    <row r="793">
      <c r="A793" s="2" t="n"/>
      <c r="B793" s="2" t="n"/>
      <c r="C793" s="35" t="n"/>
      <c r="D793" s="39">
        <f>IF(C793="","",C793+30)</f>
        <v/>
      </c>
      <c r="E793" s="2" t="n"/>
      <c r="F793" s="14">
        <f>IF(E793="","",IFERROR(VLOOKUP(E793,'Clientes'!$A$2:$E$1000,2,FALSE),"Cliente no encontrado"))</f>
        <v/>
      </c>
      <c r="G793" s="15">
        <f>IF(E793="","",IFERROR(VLOOKUP(E793,'Clientes'!$A$2:$E$1000,3,FALSE),""))</f>
        <v/>
      </c>
      <c r="H793" s="14">
        <f>IF(E793="","",IFERROR(VLOOKUP(E793,'Clientes'!$A$2:$E$1000,4,FALSE),""))</f>
        <v/>
      </c>
      <c r="I793" s="2" t="n"/>
      <c r="J793" s="7" t="n"/>
      <c r="K793" s="8" t="n"/>
      <c r="L793" s="37" t="n"/>
      <c r="M793" s="10" t="n"/>
      <c r="N793" s="40">
        <f>IF(OR(K793="",L793=""),"",K793*L793*(1-M793))</f>
        <v/>
      </c>
      <c r="O793" s="10" t="n"/>
      <c r="P793" s="40">
        <f>IF(OR(N793="",O793=""),"",N793*O793)</f>
        <v/>
      </c>
      <c r="Q793" s="40">
        <f>IF(OR(N793="",P793=""),"",N793+P793)</f>
        <v/>
      </c>
      <c r="R793" s="2" t="n"/>
      <c r="S793" s="10" t="n"/>
      <c r="T793" s="40">
        <f>IF(OR(Q793="",S793=""),"",Q793*S793)</f>
        <v/>
      </c>
      <c r="U793" s="17">
        <f>IF(D793="","",D793-TODAY())</f>
        <v/>
      </c>
      <c r="V793" s="15">
        <f>IF(R793="","",IF(R793="Aceptado","Ganado",IF(R793="Rechazado","Perdido",IF(D793&lt;TODAY(),"Vencido","Pendiente"))))</f>
        <v/>
      </c>
      <c r="W793" s="7" t="n"/>
    </row>
    <row r="794">
      <c r="A794" s="2" t="n"/>
      <c r="B794" s="2" t="n"/>
      <c r="C794" s="35" t="n"/>
      <c r="D794" s="36">
        <f>IF(C794="","",C794+30)</f>
        <v/>
      </c>
      <c r="E794" s="2" t="n"/>
      <c r="F794" s="5">
        <f>IF(E794="","",IFERROR(VLOOKUP(E794,'Clientes'!$A$2:$E$1000,2,FALSE),"Cliente no encontrado"))</f>
        <v/>
      </c>
      <c r="G794" s="6">
        <f>IF(E794="","",IFERROR(VLOOKUP(E794,'Clientes'!$A$2:$E$1000,3,FALSE),""))</f>
        <v/>
      </c>
      <c r="H794" s="5">
        <f>IF(E794="","",IFERROR(VLOOKUP(E794,'Clientes'!$A$2:$E$1000,4,FALSE),""))</f>
        <v/>
      </c>
      <c r="I794" s="2" t="n"/>
      <c r="J794" s="7" t="n"/>
      <c r="K794" s="8" t="n"/>
      <c r="L794" s="37" t="n"/>
      <c r="M794" s="10" t="n"/>
      <c r="N794" s="38">
        <f>IF(OR(K794="",L794=""),"",K794*L794*(1-M794))</f>
        <v/>
      </c>
      <c r="O794" s="10" t="n"/>
      <c r="P794" s="38">
        <f>IF(OR(N794="",O794=""),"",N794*O794)</f>
        <v/>
      </c>
      <c r="Q794" s="38">
        <f>IF(OR(N794="",P794=""),"",N794+P794)</f>
        <v/>
      </c>
      <c r="R794" s="2" t="n"/>
      <c r="S794" s="10" t="n"/>
      <c r="T794" s="38">
        <f>IF(OR(Q794="",S794=""),"",Q794*S794)</f>
        <v/>
      </c>
      <c r="U794" s="12">
        <f>IF(D794="","",D794-TODAY())</f>
        <v/>
      </c>
      <c r="V794" s="6">
        <f>IF(R794="","",IF(R794="Aceptado","Ganado",IF(R794="Rechazado","Perdido",IF(D794&lt;TODAY(),"Vencido","Pendiente"))))</f>
        <v/>
      </c>
      <c r="W794" s="7" t="n"/>
    </row>
    <row r="795">
      <c r="A795" s="2" t="n"/>
      <c r="B795" s="2" t="n"/>
      <c r="C795" s="35" t="n"/>
      <c r="D795" s="39">
        <f>IF(C795="","",C795+30)</f>
        <v/>
      </c>
      <c r="E795" s="2" t="n"/>
      <c r="F795" s="14">
        <f>IF(E795="","",IFERROR(VLOOKUP(E795,'Clientes'!$A$2:$E$1000,2,FALSE),"Cliente no encontrado"))</f>
        <v/>
      </c>
      <c r="G795" s="15">
        <f>IF(E795="","",IFERROR(VLOOKUP(E795,'Clientes'!$A$2:$E$1000,3,FALSE),""))</f>
        <v/>
      </c>
      <c r="H795" s="14">
        <f>IF(E795="","",IFERROR(VLOOKUP(E795,'Clientes'!$A$2:$E$1000,4,FALSE),""))</f>
        <v/>
      </c>
      <c r="I795" s="2" t="n"/>
      <c r="J795" s="7" t="n"/>
      <c r="K795" s="8" t="n"/>
      <c r="L795" s="37" t="n"/>
      <c r="M795" s="10" t="n"/>
      <c r="N795" s="40">
        <f>IF(OR(K795="",L795=""),"",K795*L795*(1-M795))</f>
        <v/>
      </c>
      <c r="O795" s="10" t="n"/>
      <c r="P795" s="40">
        <f>IF(OR(N795="",O795=""),"",N795*O795)</f>
        <v/>
      </c>
      <c r="Q795" s="40">
        <f>IF(OR(N795="",P795=""),"",N795+P795)</f>
        <v/>
      </c>
      <c r="R795" s="2" t="n"/>
      <c r="S795" s="10" t="n"/>
      <c r="T795" s="40">
        <f>IF(OR(Q795="",S795=""),"",Q795*S795)</f>
        <v/>
      </c>
      <c r="U795" s="17">
        <f>IF(D795="","",D795-TODAY())</f>
        <v/>
      </c>
      <c r="V795" s="15">
        <f>IF(R795="","",IF(R795="Aceptado","Ganado",IF(R795="Rechazado","Perdido",IF(D795&lt;TODAY(),"Vencido","Pendiente"))))</f>
        <v/>
      </c>
      <c r="W795" s="7" t="n"/>
    </row>
    <row r="796">
      <c r="A796" s="2" t="n"/>
      <c r="B796" s="2" t="n"/>
      <c r="C796" s="35" t="n"/>
      <c r="D796" s="36">
        <f>IF(C796="","",C796+30)</f>
        <v/>
      </c>
      <c r="E796" s="2" t="n"/>
      <c r="F796" s="5">
        <f>IF(E796="","",IFERROR(VLOOKUP(E796,'Clientes'!$A$2:$E$1000,2,FALSE),"Cliente no encontrado"))</f>
        <v/>
      </c>
      <c r="G796" s="6">
        <f>IF(E796="","",IFERROR(VLOOKUP(E796,'Clientes'!$A$2:$E$1000,3,FALSE),""))</f>
        <v/>
      </c>
      <c r="H796" s="5">
        <f>IF(E796="","",IFERROR(VLOOKUP(E796,'Clientes'!$A$2:$E$1000,4,FALSE),""))</f>
        <v/>
      </c>
      <c r="I796" s="2" t="n"/>
      <c r="J796" s="7" t="n"/>
      <c r="K796" s="8" t="n"/>
      <c r="L796" s="37" t="n"/>
      <c r="M796" s="10" t="n"/>
      <c r="N796" s="38">
        <f>IF(OR(K796="",L796=""),"",K796*L796*(1-M796))</f>
        <v/>
      </c>
      <c r="O796" s="10" t="n"/>
      <c r="P796" s="38">
        <f>IF(OR(N796="",O796=""),"",N796*O796)</f>
        <v/>
      </c>
      <c r="Q796" s="38">
        <f>IF(OR(N796="",P796=""),"",N796+P796)</f>
        <v/>
      </c>
      <c r="R796" s="2" t="n"/>
      <c r="S796" s="10" t="n"/>
      <c r="T796" s="38">
        <f>IF(OR(Q796="",S796=""),"",Q796*S796)</f>
        <v/>
      </c>
      <c r="U796" s="12">
        <f>IF(D796="","",D796-TODAY())</f>
        <v/>
      </c>
      <c r="V796" s="6">
        <f>IF(R796="","",IF(R796="Aceptado","Ganado",IF(R796="Rechazado","Perdido",IF(D796&lt;TODAY(),"Vencido","Pendiente"))))</f>
        <v/>
      </c>
      <c r="W796" s="7" t="n"/>
    </row>
    <row r="797">
      <c r="A797" s="2" t="n"/>
      <c r="B797" s="2" t="n"/>
      <c r="C797" s="35" t="n"/>
      <c r="D797" s="39">
        <f>IF(C797="","",C797+30)</f>
        <v/>
      </c>
      <c r="E797" s="2" t="n"/>
      <c r="F797" s="14">
        <f>IF(E797="","",IFERROR(VLOOKUP(E797,'Clientes'!$A$2:$E$1000,2,FALSE),"Cliente no encontrado"))</f>
        <v/>
      </c>
      <c r="G797" s="15">
        <f>IF(E797="","",IFERROR(VLOOKUP(E797,'Clientes'!$A$2:$E$1000,3,FALSE),""))</f>
        <v/>
      </c>
      <c r="H797" s="14">
        <f>IF(E797="","",IFERROR(VLOOKUP(E797,'Clientes'!$A$2:$E$1000,4,FALSE),""))</f>
        <v/>
      </c>
      <c r="I797" s="2" t="n"/>
      <c r="J797" s="7" t="n"/>
      <c r="K797" s="8" t="n"/>
      <c r="L797" s="37" t="n"/>
      <c r="M797" s="10" t="n"/>
      <c r="N797" s="40">
        <f>IF(OR(K797="",L797=""),"",K797*L797*(1-M797))</f>
        <v/>
      </c>
      <c r="O797" s="10" t="n"/>
      <c r="P797" s="40">
        <f>IF(OR(N797="",O797=""),"",N797*O797)</f>
        <v/>
      </c>
      <c r="Q797" s="40">
        <f>IF(OR(N797="",P797=""),"",N797+P797)</f>
        <v/>
      </c>
      <c r="R797" s="2" t="n"/>
      <c r="S797" s="10" t="n"/>
      <c r="T797" s="40">
        <f>IF(OR(Q797="",S797=""),"",Q797*S797)</f>
        <v/>
      </c>
      <c r="U797" s="17">
        <f>IF(D797="","",D797-TODAY())</f>
        <v/>
      </c>
      <c r="V797" s="15">
        <f>IF(R797="","",IF(R797="Aceptado","Ganado",IF(R797="Rechazado","Perdido",IF(D797&lt;TODAY(),"Vencido","Pendiente"))))</f>
        <v/>
      </c>
      <c r="W797" s="7" t="n"/>
    </row>
    <row r="798">
      <c r="A798" s="2" t="n"/>
      <c r="B798" s="2" t="n"/>
      <c r="C798" s="35" t="n"/>
      <c r="D798" s="36">
        <f>IF(C798="","",C798+30)</f>
        <v/>
      </c>
      <c r="E798" s="2" t="n"/>
      <c r="F798" s="5">
        <f>IF(E798="","",IFERROR(VLOOKUP(E798,'Clientes'!$A$2:$E$1000,2,FALSE),"Cliente no encontrado"))</f>
        <v/>
      </c>
      <c r="G798" s="6">
        <f>IF(E798="","",IFERROR(VLOOKUP(E798,'Clientes'!$A$2:$E$1000,3,FALSE),""))</f>
        <v/>
      </c>
      <c r="H798" s="5">
        <f>IF(E798="","",IFERROR(VLOOKUP(E798,'Clientes'!$A$2:$E$1000,4,FALSE),""))</f>
        <v/>
      </c>
      <c r="I798" s="2" t="n"/>
      <c r="J798" s="7" t="n"/>
      <c r="K798" s="8" t="n"/>
      <c r="L798" s="37" t="n"/>
      <c r="M798" s="10" t="n"/>
      <c r="N798" s="38">
        <f>IF(OR(K798="",L798=""),"",K798*L798*(1-M798))</f>
        <v/>
      </c>
      <c r="O798" s="10" t="n"/>
      <c r="P798" s="38">
        <f>IF(OR(N798="",O798=""),"",N798*O798)</f>
        <v/>
      </c>
      <c r="Q798" s="38">
        <f>IF(OR(N798="",P798=""),"",N798+P798)</f>
        <v/>
      </c>
      <c r="R798" s="2" t="n"/>
      <c r="S798" s="10" t="n"/>
      <c r="T798" s="38">
        <f>IF(OR(Q798="",S798=""),"",Q798*S798)</f>
        <v/>
      </c>
      <c r="U798" s="12">
        <f>IF(D798="","",D798-TODAY())</f>
        <v/>
      </c>
      <c r="V798" s="6">
        <f>IF(R798="","",IF(R798="Aceptado","Ganado",IF(R798="Rechazado","Perdido",IF(D798&lt;TODAY(),"Vencido","Pendiente"))))</f>
        <v/>
      </c>
      <c r="W798" s="7" t="n"/>
    </row>
    <row r="799">
      <c r="A799" s="2" t="n"/>
      <c r="B799" s="2" t="n"/>
      <c r="C799" s="35" t="n"/>
      <c r="D799" s="39">
        <f>IF(C799="","",C799+30)</f>
        <v/>
      </c>
      <c r="E799" s="2" t="n"/>
      <c r="F799" s="14">
        <f>IF(E799="","",IFERROR(VLOOKUP(E799,'Clientes'!$A$2:$E$1000,2,FALSE),"Cliente no encontrado"))</f>
        <v/>
      </c>
      <c r="G799" s="15">
        <f>IF(E799="","",IFERROR(VLOOKUP(E799,'Clientes'!$A$2:$E$1000,3,FALSE),""))</f>
        <v/>
      </c>
      <c r="H799" s="14">
        <f>IF(E799="","",IFERROR(VLOOKUP(E799,'Clientes'!$A$2:$E$1000,4,FALSE),""))</f>
        <v/>
      </c>
      <c r="I799" s="2" t="n"/>
      <c r="J799" s="7" t="n"/>
      <c r="K799" s="8" t="n"/>
      <c r="L799" s="37" t="n"/>
      <c r="M799" s="10" t="n"/>
      <c r="N799" s="40">
        <f>IF(OR(K799="",L799=""),"",K799*L799*(1-M799))</f>
        <v/>
      </c>
      <c r="O799" s="10" t="n"/>
      <c r="P799" s="40">
        <f>IF(OR(N799="",O799=""),"",N799*O799)</f>
        <v/>
      </c>
      <c r="Q799" s="40">
        <f>IF(OR(N799="",P799=""),"",N799+P799)</f>
        <v/>
      </c>
      <c r="R799" s="2" t="n"/>
      <c r="S799" s="10" t="n"/>
      <c r="T799" s="40">
        <f>IF(OR(Q799="",S799=""),"",Q799*S799)</f>
        <v/>
      </c>
      <c r="U799" s="17">
        <f>IF(D799="","",D799-TODAY())</f>
        <v/>
      </c>
      <c r="V799" s="15">
        <f>IF(R799="","",IF(R799="Aceptado","Ganado",IF(R799="Rechazado","Perdido",IF(D799&lt;TODAY(),"Vencido","Pendiente"))))</f>
        <v/>
      </c>
      <c r="W799" s="7" t="n"/>
    </row>
    <row r="800">
      <c r="A800" s="2" t="n"/>
      <c r="B800" s="2" t="n"/>
      <c r="C800" s="35" t="n"/>
      <c r="D800" s="36">
        <f>IF(C800="","",C800+30)</f>
        <v/>
      </c>
      <c r="E800" s="2" t="n"/>
      <c r="F800" s="5">
        <f>IF(E800="","",IFERROR(VLOOKUP(E800,'Clientes'!$A$2:$E$1000,2,FALSE),"Cliente no encontrado"))</f>
        <v/>
      </c>
      <c r="G800" s="6">
        <f>IF(E800="","",IFERROR(VLOOKUP(E800,'Clientes'!$A$2:$E$1000,3,FALSE),""))</f>
        <v/>
      </c>
      <c r="H800" s="5">
        <f>IF(E800="","",IFERROR(VLOOKUP(E800,'Clientes'!$A$2:$E$1000,4,FALSE),""))</f>
        <v/>
      </c>
      <c r="I800" s="2" t="n"/>
      <c r="J800" s="7" t="n"/>
      <c r="K800" s="8" t="n"/>
      <c r="L800" s="37" t="n"/>
      <c r="M800" s="10" t="n"/>
      <c r="N800" s="38">
        <f>IF(OR(K800="",L800=""),"",K800*L800*(1-M800))</f>
        <v/>
      </c>
      <c r="O800" s="10" t="n"/>
      <c r="P800" s="38">
        <f>IF(OR(N800="",O800=""),"",N800*O800)</f>
        <v/>
      </c>
      <c r="Q800" s="38">
        <f>IF(OR(N800="",P800=""),"",N800+P800)</f>
        <v/>
      </c>
      <c r="R800" s="2" t="n"/>
      <c r="S800" s="10" t="n"/>
      <c r="T800" s="38">
        <f>IF(OR(Q800="",S800=""),"",Q800*S800)</f>
        <v/>
      </c>
      <c r="U800" s="12">
        <f>IF(D800="","",D800-TODAY())</f>
        <v/>
      </c>
      <c r="V800" s="6">
        <f>IF(R800="","",IF(R800="Aceptado","Ganado",IF(R800="Rechazado","Perdido",IF(D800&lt;TODAY(),"Vencido","Pendiente"))))</f>
        <v/>
      </c>
      <c r="W800" s="7" t="n"/>
    </row>
    <row r="801">
      <c r="A801" s="2" t="n"/>
      <c r="B801" s="2" t="n"/>
      <c r="C801" s="35" t="n"/>
      <c r="D801" s="39">
        <f>IF(C801="","",C801+30)</f>
        <v/>
      </c>
      <c r="E801" s="2" t="n"/>
      <c r="F801" s="14">
        <f>IF(E801="","",IFERROR(VLOOKUP(E801,'Clientes'!$A$2:$E$1000,2,FALSE),"Cliente no encontrado"))</f>
        <v/>
      </c>
      <c r="G801" s="15">
        <f>IF(E801="","",IFERROR(VLOOKUP(E801,'Clientes'!$A$2:$E$1000,3,FALSE),""))</f>
        <v/>
      </c>
      <c r="H801" s="14">
        <f>IF(E801="","",IFERROR(VLOOKUP(E801,'Clientes'!$A$2:$E$1000,4,FALSE),""))</f>
        <v/>
      </c>
      <c r="I801" s="2" t="n"/>
      <c r="J801" s="7" t="n"/>
      <c r="K801" s="8" t="n"/>
      <c r="L801" s="37" t="n"/>
      <c r="M801" s="10" t="n"/>
      <c r="N801" s="40">
        <f>IF(OR(K801="",L801=""),"",K801*L801*(1-M801))</f>
        <v/>
      </c>
      <c r="O801" s="10" t="n"/>
      <c r="P801" s="40">
        <f>IF(OR(N801="",O801=""),"",N801*O801)</f>
        <v/>
      </c>
      <c r="Q801" s="40">
        <f>IF(OR(N801="",P801=""),"",N801+P801)</f>
        <v/>
      </c>
      <c r="R801" s="2" t="n"/>
      <c r="S801" s="10" t="n"/>
      <c r="T801" s="40">
        <f>IF(OR(Q801="",S801=""),"",Q801*S801)</f>
        <v/>
      </c>
      <c r="U801" s="17">
        <f>IF(D801="","",D801-TODAY())</f>
        <v/>
      </c>
      <c r="V801" s="15">
        <f>IF(R801="","",IF(R801="Aceptado","Ganado",IF(R801="Rechazado","Perdido",IF(D801&lt;TODAY(),"Vencido","Pendiente"))))</f>
        <v/>
      </c>
      <c r="W801" s="7" t="n"/>
    </row>
    <row r="802">
      <c r="A802" s="2" t="n"/>
      <c r="B802" s="2" t="n"/>
      <c r="C802" s="35" t="n"/>
      <c r="D802" s="36">
        <f>IF(C802="","",C802+30)</f>
        <v/>
      </c>
      <c r="E802" s="2" t="n"/>
      <c r="F802" s="5">
        <f>IF(E802="","",IFERROR(VLOOKUP(E802,'Clientes'!$A$2:$E$1000,2,FALSE),"Cliente no encontrado"))</f>
        <v/>
      </c>
      <c r="G802" s="6">
        <f>IF(E802="","",IFERROR(VLOOKUP(E802,'Clientes'!$A$2:$E$1000,3,FALSE),""))</f>
        <v/>
      </c>
      <c r="H802" s="5">
        <f>IF(E802="","",IFERROR(VLOOKUP(E802,'Clientes'!$A$2:$E$1000,4,FALSE),""))</f>
        <v/>
      </c>
      <c r="I802" s="2" t="n"/>
      <c r="J802" s="7" t="n"/>
      <c r="K802" s="8" t="n"/>
      <c r="L802" s="37" t="n"/>
      <c r="M802" s="10" t="n"/>
      <c r="N802" s="38">
        <f>IF(OR(K802="",L802=""),"",K802*L802*(1-M802))</f>
        <v/>
      </c>
      <c r="O802" s="10" t="n"/>
      <c r="P802" s="38">
        <f>IF(OR(N802="",O802=""),"",N802*O802)</f>
        <v/>
      </c>
      <c r="Q802" s="38">
        <f>IF(OR(N802="",P802=""),"",N802+P802)</f>
        <v/>
      </c>
      <c r="R802" s="2" t="n"/>
      <c r="S802" s="10" t="n"/>
      <c r="T802" s="38">
        <f>IF(OR(Q802="",S802=""),"",Q802*S802)</f>
        <v/>
      </c>
      <c r="U802" s="12">
        <f>IF(D802="","",D802-TODAY())</f>
        <v/>
      </c>
      <c r="V802" s="6">
        <f>IF(R802="","",IF(R802="Aceptado","Ganado",IF(R802="Rechazado","Perdido",IF(D802&lt;TODAY(),"Vencido","Pendiente"))))</f>
        <v/>
      </c>
      <c r="W802" s="7" t="n"/>
    </row>
    <row r="803">
      <c r="A803" s="2" t="n"/>
      <c r="B803" s="2" t="n"/>
      <c r="C803" s="35" t="n"/>
      <c r="D803" s="39">
        <f>IF(C803="","",C803+30)</f>
        <v/>
      </c>
      <c r="E803" s="2" t="n"/>
      <c r="F803" s="14">
        <f>IF(E803="","",IFERROR(VLOOKUP(E803,'Clientes'!$A$2:$E$1000,2,FALSE),"Cliente no encontrado"))</f>
        <v/>
      </c>
      <c r="G803" s="15">
        <f>IF(E803="","",IFERROR(VLOOKUP(E803,'Clientes'!$A$2:$E$1000,3,FALSE),""))</f>
        <v/>
      </c>
      <c r="H803" s="14">
        <f>IF(E803="","",IFERROR(VLOOKUP(E803,'Clientes'!$A$2:$E$1000,4,FALSE),""))</f>
        <v/>
      </c>
      <c r="I803" s="2" t="n"/>
      <c r="J803" s="7" t="n"/>
      <c r="K803" s="8" t="n"/>
      <c r="L803" s="37" t="n"/>
      <c r="M803" s="10" t="n"/>
      <c r="N803" s="40">
        <f>IF(OR(K803="",L803=""),"",K803*L803*(1-M803))</f>
        <v/>
      </c>
      <c r="O803" s="10" t="n"/>
      <c r="P803" s="40">
        <f>IF(OR(N803="",O803=""),"",N803*O803)</f>
        <v/>
      </c>
      <c r="Q803" s="40">
        <f>IF(OR(N803="",P803=""),"",N803+P803)</f>
        <v/>
      </c>
      <c r="R803" s="2" t="n"/>
      <c r="S803" s="10" t="n"/>
      <c r="T803" s="40">
        <f>IF(OR(Q803="",S803=""),"",Q803*S803)</f>
        <v/>
      </c>
      <c r="U803" s="17">
        <f>IF(D803="","",D803-TODAY())</f>
        <v/>
      </c>
      <c r="V803" s="15">
        <f>IF(R803="","",IF(R803="Aceptado","Ganado",IF(R803="Rechazado","Perdido",IF(D803&lt;TODAY(),"Vencido","Pendiente"))))</f>
        <v/>
      </c>
      <c r="W803" s="7" t="n"/>
    </row>
    <row r="804">
      <c r="A804" s="2" t="n"/>
      <c r="B804" s="2" t="n"/>
      <c r="C804" s="35" t="n"/>
      <c r="D804" s="36">
        <f>IF(C804="","",C804+30)</f>
        <v/>
      </c>
      <c r="E804" s="2" t="n"/>
      <c r="F804" s="5">
        <f>IF(E804="","",IFERROR(VLOOKUP(E804,'Clientes'!$A$2:$E$1000,2,FALSE),"Cliente no encontrado"))</f>
        <v/>
      </c>
      <c r="G804" s="6">
        <f>IF(E804="","",IFERROR(VLOOKUP(E804,'Clientes'!$A$2:$E$1000,3,FALSE),""))</f>
        <v/>
      </c>
      <c r="H804" s="5">
        <f>IF(E804="","",IFERROR(VLOOKUP(E804,'Clientes'!$A$2:$E$1000,4,FALSE),""))</f>
        <v/>
      </c>
      <c r="I804" s="2" t="n"/>
      <c r="J804" s="7" t="n"/>
      <c r="K804" s="8" t="n"/>
      <c r="L804" s="37" t="n"/>
      <c r="M804" s="10" t="n"/>
      <c r="N804" s="38">
        <f>IF(OR(K804="",L804=""),"",K804*L804*(1-M804))</f>
        <v/>
      </c>
      <c r="O804" s="10" t="n"/>
      <c r="P804" s="38">
        <f>IF(OR(N804="",O804=""),"",N804*O804)</f>
        <v/>
      </c>
      <c r="Q804" s="38">
        <f>IF(OR(N804="",P804=""),"",N804+P804)</f>
        <v/>
      </c>
      <c r="R804" s="2" t="n"/>
      <c r="S804" s="10" t="n"/>
      <c r="T804" s="38">
        <f>IF(OR(Q804="",S804=""),"",Q804*S804)</f>
        <v/>
      </c>
      <c r="U804" s="12">
        <f>IF(D804="","",D804-TODAY())</f>
        <v/>
      </c>
      <c r="V804" s="6">
        <f>IF(R804="","",IF(R804="Aceptado","Ganado",IF(R804="Rechazado","Perdido",IF(D804&lt;TODAY(),"Vencido","Pendiente"))))</f>
        <v/>
      </c>
      <c r="W804" s="7" t="n"/>
    </row>
    <row r="805">
      <c r="A805" s="2" t="n"/>
      <c r="B805" s="2" t="n"/>
      <c r="C805" s="35" t="n"/>
      <c r="D805" s="39">
        <f>IF(C805="","",C805+30)</f>
        <v/>
      </c>
      <c r="E805" s="2" t="n"/>
      <c r="F805" s="14">
        <f>IF(E805="","",IFERROR(VLOOKUP(E805,'Clientes'!$A$2:$E$1000,2,FALSE),"Cliente no encontrado"))</f>
        <v/>
      </c>
      <c r="G805" s="15">
        <f>IF(E805="","",IFERROR(VLOOKUP(E805,'Clientes'!$A$2:$E$1000,3,FALSE),""))</f>
        <v/>
      </c>
      <c r="H805" s="14">
        <f>IF(E805="","",IFERROR(VLOOKUP(E805,'Clientes'!$A$2:$E$1000,4,FALSE),""))</f>
        <v/>
      </c>
      <c r="I805" s="2" t="n"/>
      <c r="J805" s="7" t="n"/>
      <c r="K805" s="8" t="n"/>
      <c r="L805" s="37" t="n"/>
      <c r="M805" s="10" t="n"/>
      <c r="N805" s="40">
        <f>IF(OR(K805="",L805=""),"",K805*L805*(1-M805))</f>
        <v/>
      </c>
      <c r="O805" s="10" t="n"/>
      <c r="P805" s="40">
        <f>IF(OR(N805="",O805=""),"",N805*O805)</f>
        <v/>
      </c>
      <c r="Q805" s="40">
        <f>IF(OR(N805="",P805=""),"",N805+P805)</f>
        <v/>
      </c>
      <c r="R805" s="2" t="n"/>
      <c r="S805" s="10" t="n"/>
      <c r="T805" s="40">
        <f>IF(OR(Q805="",S805=""),"",Q805*S805)</f>
        <v/>
      </c>
      <c r="U805" s="17">
        <f>IF(D805="","",D805-TODAY())</f>
        <v/>
      </c>
      <c r="V805" s="15">
        <f>IF(R805="","",IF(R805="Aceptado","Ganado",IF(R805="Rechazado","Perdido",IF(D805&lt;TODAY(),"Vencido","Pendiente"))))</f>
        <v/>
      </c>
      <c r="W805" s="7" t="n"/>
    </row>
    <row r="806">
      <c r="A806" s="2" t="n"/>
      <c r="B806" s="2" t="n"/>
      <c r="C806" s="35" t="n"/>
      <c r="D806" s="36">
        <f>IF(C806="","",C806+30)</f>
        <v/>
      </c>
      <c r="E806" s="2" t="n"/>
      <c r="F806" s="5">
        <f>IF(E806="","",IFERROR(VLOOKUP(E806,'Clientes'!$A$2:$E$1000,2,FALSE),"Cliente no encontrado"))</f>
        <v/>
      </c>
      <c r="G806" s="6">
        <f>IF(E806="","",IFERROR(VLOOKUP(E806,'Clientes'!$A$2:$E$1000,3,FALSE),""))</f>
        <v/>
      </c>
      <c r="H806" s="5">
        <f>IF(E806="","",IFERROR(VLOOKUP(E806,'Clientes'!$A$2:$E$1000,4,FALSE),""))</f>
        <v/>
      </c>
      <c r="I806" s="2" t="n"/>
      <c r="J806" s="7" t="n"/>
      <c r="K806" s="8" t="n"/>
      <c r="L806" s="37" t="n"/>
      <c r="M806" s="10" t="n"/>
      <c r="N806" s="38">
        <f>IF(OR(K806="",L806=""),"",K806*L806*(1-M806))</f>
        <v/>
      </c>
      <c r="O806" s="10" t="n"/>
      <c r="P806" s="38">
        <f>IF(OR(N806="",O806=""),"",N806*O806)</f>
        <v/>
      </c>
      <c r="Q806" s="38">
        <f>IF(OR(N806="",P806=""),"",N806+P806)</f>
        <v/>
      </c>
      <c r="R806" s="2" t="n"/>
      <c r="S806" s="10" t="n"/>
      <c r="T806" s="38">
        <f>IF(OR(Q806="",S806=""),"",Q806*S806)</f>
        <v/>
      </c>
      <c r="U806" s="12">
        <f>IF(D806="","",D806-TODAY())</f>
        <v/>
      </c>
      <c r="V806" s="6">
        <f>IF(R806="","",IF(R806="Aceptado","Ganado",IF(R806="Rechazado","Perdido",IF(D806&lt;TODAY(),"Vencido","Pendiente"))))</f>
        <v/>
      </c>
      <c r="W806" s="7" t="n"/>
    </row>
    <row r="807">
      <c r="A807" s="2" t="n"/>
      <c r="B807" s="2" t="n"/>
      <c r="C807" s="35" t="n"/>
      <c r="D807" s="39">
        <f>IF(C807="","",C807+30)</f>
        <v/>
      </c>
      <c r="E807" s="2" t="n"/>
      <c r="F807" s="14">
        <f>IF(E807="","",IFERROR(VLOOKUP(E807,'Clientes'!$A$2:$E$1000,2,FALSE),"Cliente no encontrado"))</f>
        <v/>
      </c>
      <c r="G807" s="15">
        <f>IF(E807="","",IFERROR(VLOOKUP(E807,'Clientes'!$A$2:$E$1000,3,FALSE),""))</f>
        <v/>
      </c>
      <c r="H807" s="14">
        <f>IF(E807="","",IFERROR(VLOOKUP(E807,'Clientes'!$A$2:$E$1000,4,FALSE),""))</f>
        <v/>
      </c>
      <c r="I807" s="2" t="n"/>
      <c r="J807" s="7" t="n"/>
      <c r="K807" s="8" t="n"/>
      <c r="L807" s="37" t="n"/>
      <c r="M807" s="10" t="n"/>
      <c r="N807" s="40">
        <f>IF(OR(K807="",L807=""),"",K807*L807*(1-M807))</f>
        <v/>
      </c>
      <c r="O807" s="10" t="n"/>
      <c r="P807" s="40">
        <f>IF(OR(N807="",O807=""),"",N807*O807)</f>
        <v/>
      </c>
      <c r="Q807" s="40">
        <f>IF(OR(N807="",P807=""),"",N807+P807)</f>
        <v/>
      </c>
      <c r="R807" s="2" t="n"/>
      <c r="S807" s="10" t="n"/>
      <c r="T807" s="40">
        <f>IF(OR(Q807="",S807=""),"",Q807*S807)</f>
        <v/>
      </c>
      <c r="U807" s="17">
        <f>IF(D807="","",D807-TODAY())</f>
        <v/>
      </c>
      <c r="V807" s="15">
        <f>IF(R807="","",IF(R807="Aceptado","Ganado",IF(R807="Rechazado","Perdido",IF(D807&lt;TODAY(),"Vencido","Pendiente"))))</f>
        <v/>
      </c>
      <c r="W807" s="7" t="n"/>
    </row>
    <row r="808">
      <c r="A808" s="2" t="n"/>
      <c r="B808" s="2" t="n"/>
      <c r="C808" s="35" t="n"/>
      <c r="D808" s="36">
        <f>IF(C808="","",C808+30)</f>
        <v/>
      </c>
      <c r="E808" s="2" t="n"/>
      <c r="F808" s="5">
        <f>IF(E808="","",IFERROR(VLOOKUP(E808,'Clientes'!$A$2:$E$1000,2,FALSE),"Cliente no encontrado"))</f>
        <v/>
      </c>
      <c r="G808" s="6">
        <f>IF(E808="","",IFERROR(VLOOKUP(E808,'Clientes'!$A$2:$E$1000,3,FALSE),""))</f>
        <v/>
      </c>
      <c r="H808" s="5">
        <f>IF(E808="","",IFERROR(VLOOKUP(E808,'Clientes'!$A$2:$E$1000,4,FALSE),""))</f>
        <v/>
      </c>
      <c r="I808" s="2" t="n"/>
      <c r="J808" s="7" t="n"/>
      <c r="K808" s="8" t="n"/>
      <c r="L808" s="37" t="n"/>
      <c r="M808" s="10" t="n"/>
      <c r="N808" s="38">
        <f>IF(OR(K808="",L808=""),"",K808*L808*(1-M808))</f>
        <v/>
      </c>
      <c r="O808" s="10" t="n"/>
      <c r="P808" s="38">
        <f>IF(OR(N808="",O808=""),"",N808*O808)</f>
        <v/>
      </c>
      <c r="Q808" s="38">
        <f>IF(OR(N808="",P808=""),"",N808+P808)</f>
        <v/>
      </c>
      <c r="R808" s="2" t="n"/>
      <c r="S808" s="10" t="n"/>
      <c r="T808" s="38">
        <f>IF(OR(Q808="",S808=""),"",Q808*S808)</f>
        <v/>
      </c>
      <c r="U808" s="12">
        <f>IF(D808="","",D808-TODAY())</f>
        <v/>
      </c>
      <c r="V808" s="6">
        <f>IF(R808="","",IF(R808="Aceptado","Ganado",IF(R808="Rechazado","Perdido",IF(D808&lt;TODAY(),"Vencido","Pendiente"))))</f>
        <v/>
      </c>
      <c r="W808" s="7" t="n"/>
    </row>
    <row r="809">
      <c r="A809" s="2" t="n"/>
      <c r="B809" s="2" t="n"/>
      <c r="C809" s="35" t="n"/>
      <c r="D809" s="39">
        <f>IF(C809="","",C809+30)</f>
        <v/>
      </c>
      <c r="E809" s="2" t="n"/>
      <c r="F809" s="14">
        <f>IF(E809="","",IFERROR(VLOOKUP(E809,'Clientes'!$A$2:$E$1000,2,FALSE),"Cliente no encontrado"))</f>
        <v/>
      </c>
      <c r="G809" s="15">
        <f>IF(E809="","",IFERROR(VLOOKUP(E809,'Clientes'!$A$2:$E$1000,3,FALSE),""))</f>
        <v/>
      </c>
      <c r="H809" s="14">
        <f>IF(E809="","",IFERROR(VLOOKUP(E809,'Clientes'!$A$2:$E$1000,4,FALSE),""))</f>
        <v/>
      </c>
      <c r="I809" s="2" t="n"/>
      <c r="J809" s="7" t="n"/>
      <c r="K809" s="8" t="n"/>
      <c r="L809" s="37" t="n"/>
      <c r="M809" s="10" t="n"/>
      <c r="N809" s="40">
        <f>IF(OR(K809="",L809=""),"",K809*L809*(1-M809))</f>
        <v/>
      </c>
      <c r="O809" s="10" t="n"/>
      <c r="P809" s="40">
        <f>IF(OR(N809="",O809=""),"",N809*O809)</f>
        <v/>
      </c>
      <c r="Q809" s="40">
        <f>IF(OR(N809="",P809=""),"",N809+P809)</f>
        <v/>
      </c>
      <c r="R809" s="2" t="n"/>
      <c r="S809" s="10" t="n"/>
      <c r="T809" s="40">
        <f>IF(OR(Q809="",S809=""),"",Q809*S809)</f>
        <v/>
      </c>
      <c r="U809" s="17">
        <f>IF(D809="","",D809-TODAY())</f>
        <v/>
      </c>
      <c r="V809" s="15">
        <f>IF(R809="","",IF(R809="Aceptado","Ganado",IF(R809="Rechazado","Perdido",IF(D809&lt;TODAY(),"Vencido","Pendiente"))))</f>
        <v/>
      </c>
      <c r="W809" s="7" t="n"/>
    </row>
    <row r="810">
      <c r="A810" s="2" t="n"/>
      <c r="B810" s="2" t="n"/>
      <c r="C810" s="35" t="n"/>
      <c r="D810" s="36">
        <f>IF(C810="","",C810+30)</f>
        <v/>
      </c>
      <c r="E810" s="2" t="n"/>
      <c r="F810" s="5">
        <f>IF(E810="","",IFERROR(VLOOKUP(E810,'Clientes'!$A$2:$E$1000,2,FALSE),"Cliente no encontrado"))</f>
        <v/>
      </c>
      <c r="G810" s="6">
        <f>IF(E810="","",IFERROR(VLOOKUP(E810,'Clientes'!$A$2:$E$1000,3,FALSE),""))</f>
        <v/>
      </c>
      <c r="H810" s="5">
        <f>IF(E810="","",IFERROR(VLOOKUP(E810,'Clientes'!$A$2:$E$1000,4,FALSE),""))</f>
        <v/>
      </c>
      <c r="I810" s="2" t="n"/>
      <c r="J810" s="7" t="n"/>
      <c r="K810" s="8" t="n"/>
      <c r="L810" s="37" t="n"/>
      <c r="M810" s="10" t="n"/>
      <c r="N810" s="38">
        <f>IF(OR(K810="",L810=""),"",K810*L810*(1-M810))</f>
        <v/>
      </c>
      <c r="O810" s="10" t="n"/>
      <c r="P810" s="38">
        <f>IF(OR(N810="",O810=""),"",N810*O810)</f>
        <v/>
      </c>
      <c r="Q810" s="38">
        <f>IF(OR(N810="",P810=""),"",N810+P810)</f>
        <v/>
      </c>
      <c r="R810" s="2" t="n"/>
      <c r="S810" s="10" t="n"/>
      <c r="T810" s="38">
        <f>IF(OR(Q810="",S810=""),"",Q810*S810)</f>
        <v/>
      </c>
      <c r="U810" s="12">
        <f>IF(D810="","",D810-TODAY())</f>
        <v/>
      </c>
      <c r="V810" s="6">
        <f>IF(R810="","",IF(R810="Aceptado","Ganado",IF(R810="Rechazado","Perdido",IF(D810&lt;TODAY(),"Vencido","Pendiente"))))</f>
        <v/>
      </c>
      <c r="W810" s="7" t="n"/>
    </row>
    <row r="811">
      <c r="A811" s="2" t="n"/>
      <c r="B811" s="2" t="n"/>
      <c r="C811" s="35" t="n"/>
      <c r="D811" s="39">
        <f>IF(C811="","",C811+30)</f>
        <v/>
      </c>
      <c r="E811" s="2" t="n"/>
      <c r="F811" s="14">
        <f>IF(E811="","",IFERROR(VLOOKUP(E811,'Clientes'!$A$2:$E$1000,2,FALSE),"Cliente no encontrado"))</f>
        <v/>
      </c>
      <c r="G811" s="15">
        <f>IF(E811="","",IFERROR(VLOOKUP(E811,'Clientes'!$A$2:$E$1000,3,FALSE),""))</f>
        <v/>
      </c>
      <c r="H811" s="14">
        <f>IF(E811="","",IFERROR(VLOOKUP(E811,'Clientes'!$A$2:$E$1000,4,FALSE),""))</f>
        <v/>
      </c>
      <c r="I811" s="2" t="n"/>
      <c r="J811" s="7" t="n"/>
      <c r="K811" s="8" t="n"/>
      <c r="L811" s="37" t="n"/>
      <c r="M811" s="10" t="n"/>
      <c r="N811" s="40">
        <f>IF(OR(K811="",L811=""),"",K811*L811*(1-M811))</f>
        <v/>
      </c>
      <c r="O811" s="10" t="n"/>
      <c r="P811" s="40">
        <f>IF(OR(N811="",O811=""),"",N811*O811)</f>
        <v/>
      </c>
      <c r="Q811" s="40">
        <f>IF(OR(N811="",P811=""),"",N811+P811)</f>
        <v/>
      </c>
      <c r="R811" s="2" t="n"/>
      <c r="S811" s="10" t="n"/>
      <c r="T811" s="40">
        <f>IF(OR(Q811="",S811=""),"",Q811*S811)</f>
        <v/>
      </c>
      <c r="U811" s="17">
        <f>IF(D811="","",D811-TODAY())</f>
        <v/>
      </c>
      <c r="V811" s="15">
        <f>IF(R811="","",IF(R811="Aceptado","Ganado",IF(R811="Rechazado","Perdido",IF(D811&lt;TODAY(),"Vencido","Pendiente"))))</f>
        <v/>
      </c>
      <c r="W811" s="7" t="n"/>
    </row>
    <row r="812">
      <c r="A812" s="2" t="n"/>
      <c r="B812" s="2" t="n"/>
      <c r="C812" s="35" t="n"/>
      <c r="D812" s="36">
        <f>IF(C812="","",C812+30)</f>
        <v/>
      </c>
      <c r="E812" s="2" t="n"/>
      <c r="F812" s="5">
        <f>IF(E812="","",IFERROR(VLOOKUP(E812,'Clientes'!$A$2:$E$1000,2,FALSE),"Cliente no encontrado"))</f>
        <v/>
      </c>
      <c r="G812" s="6">
        <f>IF(E812="","",IFERROR(VLOOKUP(E812,'Clientes'!$A$2:$E$1000,3,FALSE),""))</f>
        <v/>
      </c>
      <c r="H812" s="5">
        <f>IF(E812="","",IFERROR(VLOOKUP(E812,'Clientes'!$A$2:$E$1000,4,FALSE),""))</f>
        <v/>
      </c>
      <c r="I812" s="2" t="n"/>
      <c r="J812" s="7" t="n"/>
      <c r="K812" s="8" t="n"/>
      <c r="L812" s="37" t="n"/>
      <c r="M812" s="10" t="n"/>
      <c r="N812" s="38">
        <f>IF(OR(K812="",L812=""),"",K812*L812*(1-M812))</f>
        <v/>
      </c>
      <c r="O812" s="10" t="n"/>
      <c r="P812" s="38">
        <f>IF(OR(N812="",O812=""),"",N812*O812)</f>
        <v/>
      </c>
      <c r="Q812" s="38">
        <f>IF(OR(N812="",P812=""),"",N812+P812)</f>
        <v/>
      </c>
      <c r="R812" s="2" t="n"/>
      <c r="S812" s="10" t="n"/>
      <c r="T812" s="38">
        <f>IF(OR(Q812="",S812=""),"",Q812*S812)</f>
        <v/>
      </c>
      <c r="U812" s="12">
        <f>IF(D812="","",D812-TODAY())</f>
        <v/>
      </c>
      <c r="V812" s="6">
        <f>IF(R812="","",IF(R812="Aceptado","Ganado",IF(R812="Rechazado","Perdido",IF(D812&lt;TODAY(),"Vencido","Pendiente"))))</f>
        <v/>
      </c>
      <c r="W812" s="7" t="n"/>
    </row>
    <row r="813">
      <c r="A813" s="2" t="n"/>
      <c r="B813" s="2" t="n"/>
      <c r="C813" s="35" t="n"/>
      <c r="D813" s="39">
        <f>IF(C813="","",C813+30)</f>
        <v/>
      </c>
      <c r="E813" s="2" t="n"/>
      <c r="F813" s="14">
        <f>IF(E813="","",IFERROR(VLOOKUP(E813,'Clientes'!$A$2:$E$1000,2,FALSE),"Cliente no encontrado"))</f>
        <v/>
      </c>
      <c r="G813" s="15">
        <f>IF(E813="","",IFERROR(VLOOKUP(E813,'Clientes'!$A$2:$E$1000,3,FALSE),""))</f>
        <v/>
      </c>
      <c r="H813" s="14">
        <f>IF(E813="","",IFERROR(VLOOKUP(E813,'Clientes'!$A$2:$E$1000,4,FALSE),""))</f>
        <v/>
      </c>
      <c r="I813" s="2" t="n"/>
      <c r="J813" s="7" t="n"/>
      <c r="K813" s="8" t="n"/>
      <c r="L813" s="37" t="n"/>
      <c r="M813" s="10" t="n"/>
      <c r="N813" s="40">
        <f>IF(OR(K813="",L813=""),"",K813*L813*(1-M813))</f>
        <v/>
      </c>
      <c r="O813" s="10" t="n"/>
      <c r="P813" s="40">
        <f>IF(OR(N813="",O813=""),"",N813*O813)</f>
        <v/>
      </c>
      <c r="Q813" s="40">
        <f>IF(OR(N813="",P813=""),"",N813+P813)</f>
        <v/>
      </c>
      <c r="R813" s="2" t="n"/>
      <c r="S813" s="10" t="n"/>
      <c r="T813" s="40">
        <f>IF(OR(Q813="",S813=""),"",Q813*S813)</f>
        <v/>
      </c>
      <c r="U813" s="17">
        <f>IF(D813="","",D813-TODAY())</f>
        <v/>
      </c>
      <c r="V813" s="15">
        <f>IF(R813="","",IF(R813="Aceptado","Ganado",IF(R813="Rechazado","Perdido",IF(D813&lt;TODAY(),"Vencido","Pendiente"))))</f>
        <v/>
      </c>
      <c r="W813" s="7" t="n"/>
    </row>
    <row r="814">
      <c r="A814" s="2" t="n"/>
      <c r="B814" s="2" t="n"/>
      <c r="C814" s="35" t="n"/>
      <c r="D814" s="36">
        <f>IF(C814="","",C814+30)</f>
        <v/>
      </c>
      <c r="E814" s="2" t="n"/>
      <c r="F814" s="5">
        <f>IF(E814="","",IFERROR(VLOOKUP(E814,'Clientes'!$A$2:$E$1000,2,FALSE),"Cliente no encontrado"))</f>
        <v/>
      </c>
      <c r="G814" s="6">
        <f>IF(E814="","",IFERROR(VLOOKUP(E814,'Clientes'!$A$2:$E$1000,3,FALSE),""))</f>
        <v/>
      </c>
      <c r="H814" s="5">
        <f>IF(E814="","",IFERROR(VLOOKUP(E814,'Clientes'!$A$2:$E$1000,4,FALSE),""))</f>
        <v/>
      </c>
      <c r="I814" s="2" t="n"/>
      <c r="J814" s="7" t="n"/>
      <c r="K814" s="8" t="n"/>
      <c r="L814" s="37" t="n"/>
      <c r="M814" s="10" t="n"/>
      <c r="N814" s="38">
        <f>IF(OR(K814="",L814=""),"",K814*L814*(1-M814))</f>
        <v/>
      </c>
      <c r="O814" s="10" t="n"/>
      <c r="P814" s="38">
        <f>IF(OR(N814="",O814=""),"",N814*O814)</f>
        <v/>
      </c>
      <c r="Q814" s="38">
        <f>IF(OR(N814="",P814=""),"",N814+P814)</f>
        <v/>
      </c>
      <c r="R814" s="2" t="n"/>
      <c r="S814" s="10" t="n"/>
      <c r="T814" s="38">
        <f>IF(OR(Q814="",S814=""),"",Q814*S814)</f>
        <v/>
      </c>
      <c r="U814" s="12">
        <f>IF(D814="","",D814-TODAY())</f>
        <v/>
      </c>
      <c r="V814" s="6">
        <f>IF(R814="","",IF(R814="Aceptado","Ganado",IF(R814="Rechazado","Perdido",IF(D814&lt;TODAY(),"Vencido","Pendiente"))))</f>
        <v/>
      </c>
      <c r="W814" s="7" t="n"/>
    </row>
    <row r="815">
      <c r="A815" s="2" t="n"/>
      <c r="B815" s="2" t="n"/>
      <c r="C815" s="35" t="n"/>
      <c r="D815" s="39">
        <f>IF(C815="","",C815+30)</f>
        <v/>
      </c>
      <c r="E815" s="2" t="n"/>
      <c r="F815" s="14">
        <f>IF(E815="","",IFERROR(VLOOKUP(E815,'Clientes'!$A$2:$E$1000,2,FALSE),"Cliente no encontrado"))</f>
        <v/>
      </c>
      <c r="G815" s="15">
        <f>IF(E815="","",IFERROR(VLOOKUP(E815,'Clientes'!$A$2:$E$1000,3,FALSE),""))</f>
        <v/>
      </c>
      <c r="H815" s="14">
        <f>IF(E815="","",IFERROR(VLOOKUP(E815,'Clientes'!$A$2:$E$1000,4,FALSE),""))</f>
        <v/>
      </c>
      <c r="I815" s="2" t="n"/>
      <c r="J815" s="7" t="n"/>
      <c r="K815" s="8" t="n"/>
      <c r="L815" s="37" t="n"/>
      <c r="M815" s="10" t="n"/>
      <c r="N815" s="40">
        <f>IF(OR(K815="",L815=""),"",K815*L815*(1-M815))</f>
        <v/>
      </c>
      <c r="O815" s="10" t="n"/>
      <c r="P815" s="40">
        <f>IF(OR(N815="",O815=""),"",N815*O815)</f>
        <v/>
      </c>
      <c r="Q815" s="40">
        <f>IF(OR(N815="",P815=""),"",N815+P815)</f>
        <v/>
      </c>
      <c r="R815" s="2" t="n"/>
      <c r="S815" s="10" t="n"/>
      <c r="T815" s="40">
        <f>IF(OR(Q815="",S815=""),"",Q815*S815)</f>
        <v/>
      </c>
      <c r="U815" s="17">
        <f>IF(D815="","",D815-TODAY())</f>
        <v/>
      </c>
      <c r="V815" s="15">
        <f>IF(R815="","",IF(R815="Aceptado","Ganado",IF(R815="Rechazado","Perdido",IF(D815&lt;TODAY(),"Vencido","Pendiente"))))</f>
        <v/>
      </c>
      <c r="W815" s="7" t="n"/>
    </row>
    <row r="816">
      <c r="A816" s="2" t="n"/>
      <c r="B816" s="2" t="n"/>
      <c r="C816" s="35" t="n"/>
      <c r="D816" s="36">
        <f>IF(C816="","",C816+30)</f>
        <v/>
      </c>
      <c r="E816" s="2" t="n"/>
      <c r="F816" s="5">
        <f>IF(E816="","",IFERROR(VLOOKUP(E816,'Clientes'!$A$2:$E$1000,2,FALSE),"Cliente no encontrado"))</f>
        <v/>
      </c>
      <c r="G816" s="6">
        <f>IF(E816="","",IFERROR(VLOOKUP(E816,'Clientes'!$A$2:$E$1000,3,FALSE),""))</f>
        <v/>
      </c>
      <c r="H816" s="5">
        <f>IF(E816="","",IFERROR(VLOOKUP(E816,'Clientes'!$A$2:$E$1000,4,FALSE),""))</f>
        <v/>
      </c>
      <c r="I816" s="2" t="n"/>
      <c r="J816" s="7" t="n"/>
      <c r="K816" s="8" t="n"/>
      <c r="L816" s="37" t="n"/>
      <c r="M816" s="10" t="n"/>
      <c r="N816" s="38">
        <f>IF(OR(K816="",L816=""),"",K816*L816*(1-M816))</f>
        <v/>
      </c>
      <c r="O816" s="10" t="n"/>
      <c r="P816" s="38">
        <f>IF(OR(N816="",O816=""),"",N816*O816)</f>
        <v/>
      </c>
      <c r="Q816" s="38">
        <f>IF(OR(N816="",P816=""),"",N816+P816)</f>
        <v/>
      </c>
      <c r="R816" s="2" t="n"/>
      <c r="S816" s="10" t="n"/>
      <c r="T816" s="38">
        <f>IF(OR(Q816="",S816=""),"",Q816*S816)</f>
        <v/>
      </c>
      <c r="U816" s="12">
        <f>IF(D816="","",D816-TODAY())</f>
        <v/>
      </c>
      <c r="V816" s="6">
        <f>IF(R816="","",IF(R816="Aceptado","Ganado",IF(R816="Rechazado","Perdido",IF(D816&lt;TODAY(),"Vencido","Pendiente"))))</f>
        <v/>
      </c>
      <c r="W816" s="7" t="n"/>
    </row>
    <row r="817">
      <c r="A817" s="2" t="n"/>
      <c r="B817" s="2" t="n"/>
      <c r="C817" s="35" t="n"/>
      <c r="D817" s="39">
        <f>IF(C817="","",C817+30)</f>
        <v/>
      </c>
      <c r="E817" s="2" t="n"/>
      <c r="F817" s="14">
        <f>IF(E817="","",IFERROR(VLOOKUP(E817,'Clientes'!$A$2:$E$1000,2,FALSE),"Cliente no encontrado"))</f>
        <v/>
      </c>
      <c r="G817" s="15">
        <f>IF(E817="","",IFERROR(VLOOKUP(E817,'Clientes'!$A$2:$E$1000,3,FALSE),""))</f>
        <v/>
      </c>
      <c r="H817" s="14">
        <f>IF(E817="","",IFERROR(VLOOKUP(E817,'Clientes'!$A$2:$E$1000,4,FALSE),""))</f>
        <v/>
      </c>
      <c r="I817" s="2" t="n"/>
      <c r="J817" s="7" t="n"/>
      <c r="K817" s="8" t="n"/>
      <c r="L817" s="37" t="n"/>
      <c r="M817" s="10" t="n"/>
      <c r="N817" s="40">
        <f>IF(OR(K817="",L817=""),"",K817*L817*(1-M817))</f>
        <v/>
      </c>
      <c r="O817" s="10" t="n"/>
      <c r="P817" s="40">
        <f>IF(OR(N817="",O817=""),"",N817*O817)</f>
        <v/>
      </c>
      <c r="Q817" s="40">
        <f>IF(OR(N817="",P817=""),"",N817+P817)</f>
        <v/>
      </c>
      <c r="R817" s="2" t="n"/>
      <c r="S817" s="10" t="n"/>
      <c r="T817" s="40">
        <f>IF(OR(Q817="",S817=""),"",Q817*S817)</f>
        <v/>
      </c>
      <c r="U817" s="17">
        <f>IF(D817="","",D817-TODAY())</f>
        <v/>
      </c>
      <c r="V817" s="15">
        <f>IF(R817="","",IF(R817="Aceptado","Ganado",IF(R817="Rechazado","Perdido",IF(D817&lt;TODAY(),"Vencido","Pendiente"))))</f>
        <v/>
      </c>
      <c r="W817" s="7" t="n"/>
    </row>
    <row r="818">
      <c r="A818" s="2" t="n"/>
      <c r="B818" s="2" t="n"/>
      <c r="C818" s="35" t="n"/>
      <c r="D818" s="36">
        <f>IF(C818="","",C818+30)</f>
        <v/>
      </c>
      <c r="E818" s="2" t="n"/>
      <c r="F818" s="5">
        <f>IF(E818="","",IFERROR(VLOOKUP(E818,'Clientes'!$A$2:$E$1000,2,FALSE),"Cliente no encontrado"))</f>
        <v/>
      </c>
      <c r="G818" s="6">
        <f>IF(E818="","",IFERROR(VLOOKUP(E818,'Clientes'!$A$2:$E$1000,3,FALSE),""))</f>
        <v/>
      </c>
      <c r="H818" s="5">
        <f>IF(E818="","",IFERROR(VLOOKUP(E818,'Clientes'!$A$2:$E$1000,4,FALSE),""))</f>
        <v/>
      </c>
      <c r="I818" s="2" t="n"/>
      <c r="J818" s="7" t="n"/>
      <c r="K818" s="8" t="n"/>
      <c r="L818" s="37" t="n"/>
      <c r="M818" s="10" t="n"/>
      <c r="N818" s="38">
        <f>IF(OR(K818="",L818=""),"",K818*L818*(1-M818))</f>
        <v/>
      </c>
      <c r="O818" s="10" t="n"/>
      <c r="P818" s="38">
        <f>IF(OR(N818="",O818=""),"",N818*O818)</f>
        <v/>
      </c>
      <c r="Q818" s="38">
        <f>IF(OR(N818="",P818=""),"",N818+P818)</f>
        <v/>
      </c>
      <c r="R818" s="2" t="n"/>
      <c r="S818" s="10" t="n"/>
      <c r="T818" s="38">
        <f>IF(OR(Q818="",S818=""),"",Q818*S818)</f>
        <v/>
      </c>
      <c r="U818" s="12">
        <f>IF(D818="","",D818-TODAY())</f>
        <v/>
      </c>
      <c r="V818" s="6">
        <f>IF(R818="","",IF(R818="Aceptado","Ganado",IF(R818="Rechazado","Perdido",IF(D818&lt;TODAY(),"Vencido","Pendiente"))))</f>
        <v/>
      </c>
      <c r="W818" s="7" t="n"/>
    </row>
    <row r="819">
      <c r="A819" s="2" t="n"/>
      <c r="B819" s="2" t="n"/>
      <c r="C819" s="35" t="n"/>
      <c r="D819" s="39">
        <f>IF(C819="","",C819+30)</f>
        <v/>
      </c>
      <c r="E819" s="2" t="n"/>
      <c r="F819" s="14">
        <f>IF(E819="","",IFERROR(VLOOKUP(E819,'Clientes'!$A$2:$E$1000,2,FALSE),"Cliente no encontrado"))</f>
        <v/>
      </c>
      <c r="G819" s="15">
        <f>IF(E819="","",IFERROR(VLOOKUP(E819,'Clientes'!$A$2:$E$1000,3,FALSE),""))</f>
        <v/>
      </c>
      <c r="H819" s="14">
        <f>IF(E819="","",IFERROR(VLOOKUP(E819,'Clientes'!$A$2:$E$1000,4,FALSE),""))</f>
        <v/>
      </c>
      <c r="I819" s="2" t="n"/>
      <c r="J819" s="7" t="n"/>
      <c r="K819" s="8" t="n"/>
      <c r="L819" s="37" t="n"/>
      <c r="M819" s="10" t="n"/>
      <c r="N819" s="40">
        <f>IF(OR(K819="",L819=""),"",K819*L819*(1-M819))</f>
        <v/>
      </c>
      <c r="O819" s="10" t="n"/>
      <c r="P819" s="40">
        <f>IF(OR(N819="",O819=""),"",N819*O819)</f>
        <v/>
      </c>
      <c r="Q819" s="40">
        <f>IF(OR(N819="",P819=""),"",N819+P819)</f>
        <v/>
      </c>
      <c r="R819" s="2" t="n"/>
      <c r="S819" s="10" t="n"/>
      <c r="T819" s="40">
        <f>IF(OR(Q819="",S819=""),"",Q819*S819)</f>
        <v/>
      </c>
      <c r="U819" s="17">
        <f>IF(D819="","",D819-TODAY())</f>
        <v/>
      </c>
      <c r="V819" s="15">
        <f>IF(R819="","",IF(R819="Aceptado","Ganado",IF(R819="Rechazado","Perdido",IF(D819&lt;TODAY(),"Vencido","Pendiente"))))</f>
        <v/>
      </c>
      <c r="W819" s="7" t="n"/>
    </row>
    <row r="820">
      <c r="A820" s="2" t="n"/>
      <c r="B820" s="2" t="n"/>
      <c r="C820" s="35" t="n"/>
      <c r="D820" s="36">
        <f>IF(C820="","",C820+30)</f>
        <v/>
      </c>
      <c r="E820" s="2" t="n"/>
      <c r="F820" s="5">
        <f>IF(E820="","",IFERROR(VLOOKUP(E820,'Clientes'!$A$2:$E$1000,2,FALSE),"Cliente no encontrado"))</f>
        <v/>
      </c>
      <c r="G820" s="6">
        <f>IF(E820="","",IFERROR(VLOOKUP(E820,'Clientes'!$A$2:$E$1000,3,FALSE),""))</f>
        <v/>
      </c>
      <c r="H820" s="5">
        <f>IF(E820="","",IFERROR(VLOOKUP(E820,'Clientes'!$A$2:$E$1000,4,FALSE),""))</f>
        <v/>
      </c>
      <c r="I820" s="2" t="n"/>
      <c r="J820" s="7" t="n"/>
      <c r="K820" s="8" t="n"/>
      <c r="L820" s="37" t="n"/>
      <c r="M820" s="10" t="n"/>
      <c r="N820" s="38">
        <f>IF(OR(K820="",L820=""),"",K820*L820*(1-M820))</f>
        <v/>
      </c>
      <c r="O820" s="10" t="n"/>
      <c r="P820" s="38">
        <f>IF(OR(N820="",O820=""),"",N820*O820)</f>
        <v/>
      </c>
      <c r="Q820" s="38">
        <f>IF(OR(N820="",P820=""),"",N820+P820)</f>
        <v/>
      </c>
      <c r="R820" s="2" t="n"/>
      <c r="S820" s="10" t="n"/>
      <c r="T820" s="38">
        <f>IF(OR(Q820="",S820=""),"",Q820*S820)</f>
        <v/>
      </c>
      <c r="U820" s="12">
        <f>IF(D820="","",D820-TODAY())</f>
        <v/>
      </c>
      <c r="V820" s="6">
        <f>IF(R820="","",IF(R820="Aceptado","Ganado",IF(R820="Rechazado","Perdido",IF(D820&lt;TODAY(),"Vencido","Pendiente"))))</f>
        <v/>
      </c>
      <c r="W820" s="7" t="n"/>
    </row>
    <row r="821">
      <c r="A821" s="2" t="n"/>
      <c r="B821" s="2" t="n"/>
      <c r="C821" s="35" t="n"/>
      <c r="D821" s="39">
        <f>IF(C821="","",C821+30)</f>
        <v/>
      </c>
      <c r="E821" s="2" t="n"/>
      <c r="F821" s="14">
        <f>IF(E821="","",IFERROR(VLOOKUP(E821,'Clientes'!$A$2:$E$1000,2,FALSE),"Cliente no encontrado"))</f>
        <v/>
      </c>
      <c r="G821" s="15">
        <f>IF(E821="","",IFERROR(VLOOKUP(E821,'Clientes'!$A$2:$E$1000,3,FALSE),""))</f>
        <v/>
      </c>
      <c r="H821" s="14">
        <f>IF(E821="","",IFERROR(VLOOKUP(E821,'Clientes'!$A$2:$E$1000,4,FALSE),""))</f>
        <v/>
      </c>
      <c r="I821" s="2" t="n"/>
      <c r="J821" s="7" t="n"/>
      <c r="K821" s="8" t="n"/>
      <c r="L821" s="37" t="n"/>
      <c r="M821" s="10" t="n"/>
      <c r="N821" s="40">
        <f>IF(OR(K821="",L821=""),"",K821*L821*(1-M821))</f>
        <v/>
      </c>
      <c r="O821" s="10" t="n"/>
      <c r="P821" s="40">
        <f>IF(OR(N821="",O821=""),"",N821*O821)</f>
        <v/>
      </c>
      <c r="Q821" s="40">
        <f>IF(OR(N821="",P821=""),"",N821+P821)</f>
        <v/>
      </c>
      <c r="R821" s="2" t="n"/>
      <c r="S821" s="10" t="n"/>
      <c r="T821" s="40">
        <f>IF(OR(Q821="",S821=""),"",Q821*S821)</f>
        <v/>
      </c>
      <c r="U821" s="17">
        <f>IF(D821="","",D821-TODAY())</f>
        <v/>
      </c>
      <c r="V821" s="15">
        <f>IF(R821="","",IF(R821="Aceptado","Ganado",IF(R821="Rechazado","Perdido",IF(D821&lt;TODAY(),"Vencido","Pendiente"))))</f>
        <v/>
      </c>
      <c r="W821" s="7" t="n"/>
    </row>
    <row r="822">
      <c r="A822" s="2" t="n"/>
      <c r="B822" s="2" t="n"/>
      <c r="C822" s="35" t="n"/>
      <c r="D822" s="36">
        <f>IF(C822="","",C822+30)</f>
        <v/>
      </c>
      <c r="E822" s="2" t="n"/>
      <c r="F822" s="5">
        <f>IF(E822="","",IFERROR(VLOOKUP(E822,'Clientes'!$A$2:$E$1000,2,FALSE),"Cliente no encontrado"))</f>
        <v/>
      </c>
      <c r="G822" s="6">
        <f>IF(E822="","",IFERROR(VLOOKUP(E822,'Clientes'!$A$2:$E$1000,3,FALSE),""))</f>
        <v/>
      </c>
      <c r="H822" s="5">
        <f>IF(E822="","",IFERROR(VLOOKUP(E822,'Clientes'!$A$2:$E$1000,4,FALSE),""))</f>
        <v/>
      </c>
      <c r="I822" s="2" t="n"/>
      <c r="J822" s="7" t="n"/>
      <c r="K822" s="8" t="n"/>
      <c r="L822" s="37" t="n"/>
      <c r="M822" s="10" t="n"/>
      <c r="N822" s="38">
        <f>IF(OR(K822="",L822=""),"",K822*L822*(1-M822))</f>
        <v/>
      </c>
      <c r="O822" s="10" t="n"/>
      <c r="P822" s="38">
        <f>IF(OR(N822="",O822=""),"",N822*O822)</f>
        <v/>
      </c>
      <c r="Q822" s="38">
        <f>IF(OR(N822="",P822=""),"",N822+P822)</f>
        <v/>
      </c>
      <c r="R822" s="2" t="n"/>
      <c r="S822" s="10" t="n"/>
      <c r="T822" s="38">
        <f>IF(OR(Q822="",S822=""),"",Q822*S822)</f>
        <v/>
      </c>
      <c r="U822" s="12">
        <f>IF(D822="","",D822-TODAY())</f>
        <v/>
      </c>
      <c r="V822" s="6">
        <f>IF(R822="","",IF(R822="Aceptado","Ganado",IF(R822="Rechazado","Perdido",IF(D822&lt;TODAY(),"Vencido","Pendiente"))))</f>
        <v/>
      </c>
      <c r="W822" s="7" t="n"/>
    </row>
    <row r="823">
      <c r="A823" s="2" t="n"/>
      <c r="B823" s="2" t="n"/>
      <c r="C823" s="35" t="n"/>
      <c r="D823" s="39">
        <f>IF(C823="","",C823+30)</f>
        <v/>
      </c>
      <c r="E823" s="2" t="n"/>
      <c r="F823" s="14">
        <f>IF(E823="","",IFERROR(VLOOKUP(E823,'Clientes'!$A$2:$E$1000,2,FALSE),"Cliente no encontrado"))</f>
        <v/>
      </c>
      <c r="G823" s="15">
        <f>IF(E823="","",IFERROR(VLOOKUP(E823,'Clientes'!$A$2:$E$1000,3,FALSE),""))</f>
        <v/>
      </c>
      <c r="H823" s="14">
        <f>IF(E823="","",IFERROR(VLOOKUP(E823,'Clientes'!$A$2:$E$1000,4,FALSE),""))</f>
        <v/>
      </c>
      <c r="I823" s="2" t="n"/>
      <c r="J823" s="7" t="n"/>
      <c r="K823" s="8" t="n"/>
      <c r="L823" s="37" t="n"/>
      <c r="M823" s="10" t="n"/>
      <c r="N823" s="40">
        <f>IF(OR(K823="",L823=""),"",K823*L823*(1-M823))</f>
        <v/>
      </c>
      <c r="O823" s="10" t="n"/>
      <c r="P823" s="40">
        <f>IF(OR(N823="",O823=""),"",N823*O823)</f>
        <v/>
      </c>
      <c r="Q823" s="40">
        <f>IF(OR(N823="",P823=""),"",N823+P823)</f>
        <v/>
      </c>
      <c r="R823" s="2" t="n"/>
      <c r="S823" s="10" t="n"/>
      <c r="T823" s="40">
        <f>IF(OR(Q823="",S823=""),"",Q823*S823)</f>
        <v/>
      </c>
      <c r="U823" s="17">
        <f>IF(D823="","",D823-TODAY())</f>
        <v/>
      </c>
      <c r="V823" s="15">
        <f>IF(R823="","",IF(R823="Aceptado","Ganado",IF(R823="Rechazado","Perdido",IF(D823&lt;TODAY(),"Vencido","Pendiente"))))</f>
        <v/>
      </c>
      <c r="W823" s="7" t="n"/>
    </row>
    <row r="824">
      <c r="A824" s="2" t="n"/>
      <c r="B824" s="2" t="n"/>
      <c r="C824" s="35" t="n"/>
      <c r="D824" s="36">
        <f>IF(C824="","",C824+30)</f>
        <v/>
      </c>
      <c r="E824" s="2" t="n"/>
      <c r="F824" s="5">
        <f>IF(E824="","",IFERROR(VLOOKUP(E824,'Clientes'!$A$2:$E$1000,2,FALSE),"Cliente no encontrado"))</f>
        <v/>
      </c>
      <c r="G824" s="6">
        <f>IF(E824="","",IFERROR(VLOOKUP(E824,'Clientes'!$A$2:$E$1000,3,FALSE),""))</f>
        <v/>
      </c>
      <c r="H824" s="5">
        <f>IF(E824="","",IFERROR(VLOOKUP(E824,'Clientes'!$A$2:$E$1000,4,FALSE),""))</f>
        <v/>
      </c>
      <c r="I824" s="2" t="n"/>
      <c r="J824" s="7" t="n"/>
      <c r="K824" s="8" t="n"/>
      <c r="L824" s="37" t="n"/>
      <c r="M824" s="10" t="n"/>
      <c r="N824" s="38">
        <f>IF(OR(K824="",L824=""),"",K824*L824*(1-M824))</f>
        <v/>
      </c>
      <c r="O824" s="10" t="n"/>
      <c r="P824" s="38">
        <f>IF(OR(N824="",O824=""),"",N824*O824)</f>
        <v/>
      </c>
      <c r="Q824" s="38">
        <f>IF(OR(N824="",P824=""),"",N824+P824)</f>
        <v/>
      </c>
      <c r="R824" s="2" t="n"/>
      <c r="S824" s="10" t="n"/>
      <c r="T824" s="38">
        <f>IF(OR(Q824="",S824=""),"",Q824*S824)</f>
        <v/>
      </c>
      <c r="U824" s="12">
        <f>IF(D824="","",D824-TODAY())</f>
        <v/>
      </c>
      <c r="V824" s="6">
        <f>IF(R824="","",IF(R824="Aceptado","Ganado",IF(R824="Rechazado","Perdido",IF(D824&lt;TODAY(),"Vencido","Pendiente"))))</f>
        <v/>
      </c>
      <c r="W824" s="7" t="n"/>
    </row>
    <row r="825">
      <c r="A825" s="2" t="n"/>
      <c r="B825" s="2" t="n"/>
      <c r="C825" s="35" t="n"/>
      <c r="D825" s="39">
        <f>IF(C825="","",C825+30)</f>
        <v/>
      </c>
      <c r="E825" s="2" t="n"/>
      <c r="F825" s="14">
        <f>IF(E825="","",IFERROR(VLOOKUP(E825,'Clientes'!$A$2:$E$1000,2,FALSE),"Cliente no encontrado"))</f>
        <v/>
      </c>
      <c r="G825" s="15">
        <f>IF(E825="","",IFERROR(VLOOKUP(E825,'Clientes'!$A$2:$E$1000,3,FALSE),""))</f>
        <v/>
      </c>
      <c r="H825" s="14">
        <f>IF(E825="","",IFERROR(VLOOKUP(E825,'Clientes'!$A$2:$E$1000,4,FALSE),""))</f>
        <v/>
      </c>
      <c r="I825" s="2" t="n"/>
      <c r="J825" s="7" t="n"/>
      <c r="K825" s="8" t="n"/>
      <c r="L825" s="37" t="n"/>
      <c r="M825" s="10" t="n"/>
      <c r="N825" s="40">
        <f>IF(OR(K825="",L825=""),"",K825*L825*(1-M825))</f>
        <v/>
      </c>
      <c r="O825" s="10" t="n"/>
      <c r="P825" s="40">
        <f>IF(OR(N825="",O825=""),"",N825*O825)</f>
        <v/>
      </c>
      <c r="Q825" s="40">
        <f>IF(OR(N825="",P825=""),"",N825+P825)</f>
        <v/>
      </c>
      <c r="R825" s="2" t="n"/>
      <c r="S825" s="10" t="n"/>
      <c r="T825" s="40">
        <f>IF(OR(Q825="",S825=""),"",Q825*S825)</f>
        <v/>
      </c>
      <c r="U825" s="17">
        <f>IF(D825="","",D825-TODAY())</f>
        <v/>
      </c>
      <c r="V825" s="15">
        <f>IF(R825="","",IF(R825="Aceptado","Ganado",IF(R825="Rechazado","Perdido",IF(D825&lt;TODAY(),"Vencido","Pendiente"))))</f>
        <v/>
      </c>
      <c r="W825" s="7" t="n"/>
    </row>
    <row r="826">
      <c r="A826" s="2" t="n"/>
      <c r="B826" s="2" t="n"/>
      <c r="C826" s="35" t="n"/>
      <c r="D826" s="36">
        <f>IF(C826="","",C826+30)</f>
        <v/>
      </c>
      <c r="E826" s="2" t="n"/>
      <c r="F826" s="5">
        <f>IF(E826="","",IFERROR(VLOOKUP(E826,'Clientes'!$A$2:$E$1000,2,FALSE),"Cliente no encontrado"))</f>
        <v/>
      </c>
      <c r="G826" s="6">
        <f>IF(E826="","",IFERROR(VLOOKUP(E826,'Clientes'!$A$2:$E$1000,3,FALSE),""))</f>
        <v/>
      </c>
      <c r="H826" s="5">
        <f>IF(E826="","",IFERROR(VLOOKUP(E826,'Clientes'!$A$2:$E$1000,4,FALSE),""))</f>
        <v/>
      </c>
      <c r="I826" s="2" t="n"/>
      <c r="J826" s="7" t="n"/>
      <c r="K826" s="8" t="n"/>
      <c r="L826" s="37" t="n"/>
      <c r="M826" s="10" t="n"/>
      <c r="N826" s="38">
        <f>IF(OR(K826="",L826=""),"",K826*L826*(1-M826))</f>
        <v/>
      </c>
      <c r="O826" s="10" t="n"/>
      <c r="P826" s="38">
        <f>IF(OR(N826="",O826=""),"",N826*O826)</f>
        <v/>
      </c>
      <c r="Q826" s="38">
        <f>IF(OR(N826="",P826=""),"",N826+P826)</f>
        <v/>
      </c>
      <c r="R826" s="2" t="n"/>
      <c r="S826" s="10" t="n"/>
      <c r="T826" s="38">
        <f>IF(OR(Q826="",S826=""),"",Q826*S826)</f>
        <v/>
      </c>
      <c r="U826" s="12">
        <f>IF(D826="","",D826-TODAY())</f>
        <v/>
      </c>
      <c r="V826" s="6">
        <f>IF(R826="","",IF(R826="Aceptado","Ganado",IF(R826="Rechazado","Perdido",IF(D826&lt;TODAY(),"Vencido","Pendiente"))))</f>
        <v/>
      </c>
      <c r="W826" s="7" t="n"/>
    </row>
    <row r="827">
      <c r="A827" s="2" t="n"/>
      <c r="B827" s="2" t="n"/>
      <c r="C827" s="35" t="n"/>
      <c r="D827" s="39">
        <f>IF(C827="","",C827+30)</f>
        <v/>
      </c>
      <c r="E827" s="2" t="n"/>
      <c r="F827" s="14">
        <f>IF(E827="","",IFERROR(VLOOKUP(E827,'Clientes'!$A$2:$E$1000,2,FALSE),"Cliente no encontrado"))</f>
        <v/>
      </c>
      <c r="G827" s="15">
        <f>IF(E827="","",IFERROR(VLOOKUP(E827,'Clientes'!$A$2:$E$1000,3,FALSE),""))</f>
        <v/>
      </c>
      <c r="H827" s="14">
        <f>IF(E827="","",IFERROR(VLOOKUP(E827,'Clientes'!$A$2:$E$1000,4,FALSE),""))</f>
        <v/>
      </c>
      <c r="I827" s="2" t="n"/>
      <c r="J827" s="7" t="n"/>
      <c r="K827" s="8" t="n"/>
      <c r="L827" s="37" t="n"/>
      <c r="M827" s="10" t="n"/>
      <c r="N827" s="40">
        <f>IF(OR(K827="",L827=""),"",K827*L827*(1-M827))</f>
        <v/>
      </c>
      <c r="O827" s="10" t="n"/>
      <c r="P827" s="40">
        <f>IF(OR(N827="",O827=""),"",N827*O827)</f>
        <v/>
      </c>
      <c r="Q827" s="40">
        <f>IF(OR(N827="",P827=""),"",N827+P827)</f>
        <v/>
      </c>
      <c r="R827" s="2" t="n"/>
      <c r="S827" s="10" t="n"/>
      <c r="T827" s="40">
        <f>IF(OR(Q827="",S827=""),"",Q827*S827)</f>
        <v/>
      </c>
      <c r="U827" s="17">
        <f>IF(D827="","",D827-TODAY())</f>
        <v/>
      </c>
      <c r="V827" s="15">
        <f>IF(R827="","",IF(R827="Aceptado","Ganado",IF(R827="Rechazado","Perdido",IF(D827&lt;TODAY(),"Vencido","Pendiente"))))</f>
        <v/>
      </c>
      <c r="W827" s="7" t="n"/>
    </row>
    <row r="828">
      <c r="A828" s="2" t="n"/>
      <c r="B828" s="2" t="n"/>
      <c r="C828" s="35" t="n"/>
      <c r="D828" s="36">
        <f>IF(C828="","",C828+30)</f>
        <v/>
      </c>
      <c r="E828" s="2" t="n"/>
      <c r="F828" s="5">
        <f>IF(E828="","",IFERROR(VLOOKUP(E828,'Clientes'!$A$2:$E$1000,2,FALSE),"Cliente no encontrado"))</f>
        <v/>
      </c>
      <c r="G828" s="6">
        <f>IF(E828="","",IFERROR(VLOOKUP(E828,'Clientes'!$A$2:$E$1000,3,FALSE),""))</f>
        <v/>
      </c>
      <c r="H828" s="5">
        <f>IF(E828="","",IFERROR(VLOOKUP(E828,'Clientes'!$A$2:$E$1000,4,FALSE),""))</f>
        <v/>
      </c>
      <c r="I828" s="2" t="n"/>
      <c r="J828" s="7" t="n"/>
      <c r="K828" s="8" t="n"/>
      <c r="L828" s="37" t="n"/>
      <c r="M828" s="10" t="n"/>
      <c r="N828" s="38">
        <f>IF(OR(K828="",L828=""),"",K828*L828*(1-M828))</f>
        <v/>
      </c>
      <c r="O828" s="10" t="n"/>
      <c r="P828" s="38">
        <f>IF(OR(N828="",O828=""),"",N828*O828)</f>
        <v/>
      </c>
      <c r="Q828" s="38">
        <f>IF(OR(N828="",P828=""),"",N828+P828)</f>
        <v/>
      </c>
      <c r="R828" s="2" t="n"/>
      <c r="S828" s="10" t="n"/>
      <c r="T828" s="38">
        <f>IF(OR(Q828="",S828=""),"",Q828*S828)</f>
        <v/>
      </c>
      <c r="U828" s="12">
        <f>IF(D828="","",D828-TODAY())</f>
        <v/>
      </c>
      <c r="V828" s="6">
        <f>IF(R828="","",IF(R828="Aceptado","Ganado",IF(R828="Rechazado","Perdido",IF(D828&lt;TODAY(),"Vencido","Pendiente"))))</f>
        <v/>
      </c>
      <c r="W828" s="7" t="n"/>
    </row>
    <row r="829">
      <c r="A829" s="2" t="n"/>
      <c r="B829" s="2" t="n"/>
      <c r="C829" s="35" t="n"/>
      <c r="D829" s="39">
        <f>IF(C829="","",C829+30)</f>
        <v/>
      </c>
      <c r="E829" s="2" t="n"/>
      <c r="F829" s="14">
        <f>IF(E829="","",IFERROR(VLOOKUP(E829,'Clientes'!$A$2:$E$1000,2,FALSE),"Cliente no encontrado"))</f>
        <v/>
      </c>
      <c r="G829" s="15">
        <f>IF(E829="","",IFERROR(VLOOKUP(E829,'Clientes'!$A$2:$E$1000,3,FALSE),""))</f>
        <v/>
      </c>
      <c r="H829" s="14">
        <f>IF(E829="","",IFERROR(VLOOKUP(E829,'Clientes'!$A$2:$E$1000,4,FALSE),""))</f>
        <v/>
      </c>
      <c r="I829" s="2" t="n"/>
      <c r="J829" s="7" t="n"/>
      <c r="K829" s="8" t="n"/>
      <c r="L829" s="37" t="n"/>
      <c r="M829" s="10" t="n"/>
      <c r="N829" s="40">
        <f>IF(OR(K829="",L829=""),"",K829*L829*(1-M829))</f>
        <v/>
      </c>
      <c r="O829" s="10" t="n"/>
      <c r="P829" s="40">
        <f>IF(OR(N829="",O829=""),"",N829*O829)</f>
        <v/>
      </c>
      <c r="Q829" s="40">
        <f>IF(OR(N829="",P829=""),"",N829+P829)</f>
        <v/>
      </c>
      <c r="R829" s="2" t="n"/>
      <c r="S829" s="10" t="n"/>
      <c r="T829" s="40">
        <f>IF(OR(Q829="",S829=""),"",Q829*S829)</f>
        <v/>
      </c>
      <c r="U829" s="17">
        <f>IF(D829="","",D829-TODAY())</f>
        <v/>
      </c>
      <c r="V829" s="15">
        <f>IF(R829="","",IF(R829="Aceptado","Ganado",IF(R829="Rechazado","Perdido",IF(D829&lt;TODAY(),"Vencido","Pendiente"))))</f>
        <v/>
      </c>
      <c r="W829" s="7" t="n"/>
    </row>
    <row r="830">
      <c r="A830" s="2" t="n"/>
      <c r="B830" s="2" t="n"/>
      <c r="C830" s="35" t="n"/>
      <c r="D830" s="36">
        <f>IF(C830="","",C830+30)</f>
        <v/>
      </c>
      <c r="E830" s="2" t="n"/>
      <c r="F830" s="5">
        <f>IF(E830="","",IFERROR(VLOOKUP(E830,'Clientes'!$A$2:$E$1000,2,FALSE),"Cliente no encontrado"))</f>
        <v/>
      </c>
      <c r="G830" s="6">
        <f>IF(E830="","",IFERROR(VLOOKUP(E830,'Clientes'!$A$2:$E$1000,3,FALSE),""))</f>
        <v/>
      </c>
      <c r="H830" s="5">
        <f>IF(E830="","",IFERROR(VLOOKUP(E830,'Clientes'!$A$2:$E$1000,4,FALSE),""))</f>
        <v/>
      </c>
      <c r="I830" s="2" t="n"/>
      <c r="J830" s="7" t="n"/>
      <c r="K830" s="8" t="n"/>
      <c r="L830" s="37" t="n"/>
      <c r="M830" s="10" t="n"/>
      <c r="N830" s="38">
        <f>IF(OR(K830="",L830=""),"",K830*L830*(1-M830))</f>
        <v/>
      </c>
      <c r="O830" s="10" t="n"/>
      <c r="P830" s="38">
        <f>IF(OR(N830="",O830=""),"",N830*O830)</f>
        <v/>
      </c>
      <c r="Q830" s="38">
        <f>IF(OR(N830="",P830=""),"",N830+P830)</f>
        <v/>
      </c>
      <c r="R830" s="2" t="n"/>
      <c r="S830" s="10" t="n"/>
      <c r="T830" s="38">
        <f>IF(OR(Q830="",S830=""),"",Q830*S830)</f>
        <v/>
      </c>
      <c r="U830" s="12">
        <f>IF(D830="","",D830-TODAY())</f>
        <v/>
      </c>
      <c r="V830" s="6">
        <f>IF(R830="","",IF(R830="Aceptado","Ganado",IF(R830="Rechazado","Perdido",IF(D830&lt;TODAY(),"Vencido","Pendiente"))))</f>
        <v/>
      </c>
      <c r="W830" s="7" t="n"/>
    </row>
    <row r="831">
      <c r="A831" s="2" t="n"/>
      <c r="B831" s="2" t="n"/>
      <c r="C831" s="35" t="n"/>
      <c r="D831" s="39">
        <f>IF(C831="","",C831+30)</f>
        <v/>
      </c>
      <c r="E831" s="2" t="n"/>
      <c r="F831" s="14">
        <f>IF(E831="","",IFERROR(VLOOKUP(E831,'Clientes'!$A$2:$E$1000,2,FALSE),"Cliente no encontrado"))</f>
        <v/>
      </c>
      <c r="G831" s="15">
        <f>IF(E831="","",IFERROR(VLOOKUP(E831,'Clientes'!$A$2:$E$1000,3,FALSE),""))</f>
        <v/>
      </c>
      <c r="H831" s="14">
        <f>IF(E831="","",IFERROR(VLOOKUP(E831,'Clientes'!$A$2:$E$1000,4,FALSE),""))</f>
        <v/>
      </c>
      <c r="I831" s="2" t="n"/>
      <c r="J831" s="7" t="n"/>
      <c r="K831" s="8" t="n"/>
      <c r="L831" s="37" t="n"/>
      <c r="M831" s="10" t="n"/>
      <c r="N831" s="40">
        <f>IF(OR(K831="",L831=""),"",K831*L831*(1-M831))</f>
        <v/>
      </c>
      <c r="O831" s="10" t="n"/>
      <c r="P831" s="40">
        <f>IF(OR(N831="",O831=""),"",N831*O831)</f>
        <v/>
      </c>
      <c r="Q831" s="40">
        <f>IF(OR(N831="",P831=""),"",N831+P831)</f>
        <v/>
      </c>
      <c r="R831" s="2" t="n"/>
      <c r="S831" s="10" t="n"/>
      <c r="T831" s="40">
        <f>IF(OR(Q831="",S831=""),"",Q831*S831)</f>
        <v/>
      </c>
      <c r="U831" s="17">
        <f>IF(D831="","",D831-TODAY())</f>
        <v/>
      </c>
      <c r="V831" s="15">
        <f>IF(R831="","",IF(R831="Aceptado","Ganado",IF(R831="Rechazado","Perdido",IF(D831&lt;TODAY(),"Vencido","Pendiente"))))</f>
        <v/>
      </c>
      <c r="W831" s="7" t="n"/>
    </row>
    <row r="832">
      <c r="A832" s="2" t="n"/>
      <c r="B832" s="2" t="n"/>
      <c r="C832" s="35" t="n"/>
      <c r="D832" s="36">
        <f>IF(C832="","",C832+30)</f>
        <v/>
      </c>
      <c r="E832" s="2" t="n"/>
      <c r="F832" s="5">
        <f>IF(E832="","",IFERROR(VLOOKUP(E832,'Clientes'!$A$2:$E$1000,2,FALSE),"Cliente no encontrado"))</f>
        <v/>
      </c>
      <c r="G832" s="6">
        <f>IF(E832="","",IFERROR(VLOOKUP(E832,'Clientes'!$A$2:$E$1000,3,FALSE),""))</f>
        <v/>
      </c>
      <c r="H832" s="5">
        <f>IF(E832="","",IFERROR(VLOOKUP(E832,'Clientes'!$A$2:$E$1000,4,FALSE),""))</f>
        <v/>
      </c>
      <c r="I832" s="2" t="n"/>
      <c r="J832" s="7" t="n"/>
      <c r="K832" s="8" t="n"/>
      <c r="L832" s="37" t="n"/>
      <c r="M832" s="10" t="n"/>
      <c r="N832" s="38">
        <f>IF(OR(K832="",L832=""),"",K832*L832*(1-M832))</f>
        <v/>
      </c>
      <c r="O832" s="10" t="n"/>
      <c r="P832" s="38">
        <f>IF(OR(N832="",O832=""),"",N832*O832)</f>
        <v/>
      </c>
      <c r="Q832" s="38">
        <f>IF(OR(N832="",P832=""),"",N832+P832)</f>
        <v/>
      </c>
      <c r="R832" s="2" t="n"/>
      <c r="S832" s="10" t="n"/>
      <c r="T832" s="38">
        <f>IF(OR(Q832="",S832=""),"",Q832*S832)</f>
        <v/>
      </c>
      <c r="U832" s="12">
        <f>IF(D832="","",D832-TODAY())</f>
        <v/>
      </c>
      <c r="V832" s="6">
        <f>IF(R832="","",IF(R832="Aceptado","Ganado",IF(R832="Rechazado","Perdido",IF(D832&lt;TODAY(),"Vencido","Pendiente"))))</f>
        <v/>
      </c>
      <c r="W832" s="7" t="n"/>
    </row>
    <row r="833">
      <c r="A833" s="2" t="n"/>
      <c r="B833" s="2" t="n"/>
      <c r="C833" s="35" t="n"/>
      <c r="D833" s="39">
        <f>IF(C833="","",C833+30)</f>
        <v/>
      </c>
      <c r="E833" s="2" t="n"/>
      <c r="F833" s="14">
        <f>IF(E833="","",IFERROR(VLOOKUP(E833,'Clientes'!$A$2:$E$1000,2,FALSE),"Cliente no encontrado"))</f>
        <v/>
      </c>
      <c r="G833" s="15">
        <f>IF(E833="","",IFERROR(VLOOKUP(E833,'Clientes'!$A$2:$E$1000,3,FALSE),""))</f>
        <v/>
      </c>
      <c r="H833" s="14">
        <f>IF(E833="","",IFERROR(VLOOKUP(E833,'Clientes'!$A$2:$E$1000,4,FALSE),""))</f>
        <v/>
      </c>
      <c r="I833" s="2" t="n"/>
      <c r="J833" s="7" t="n"/>
      <c r="K833" s="8" t="n"/>
      <c r="L833" s="37" t="n"/>
      <c r="M833" s="10" t="n"/>
      <c r="N833" s="40">
        <f>IF(OR(K833="",L833=""),"",K833*L833*(1-M833))</f>
        <v/>
      </c>
      <c r="O833" s="10" t="n"/>
      <c r="P833" s="40">
        <f>IF(OR(N833="",O833=""),"",N833*O833)</f>
        <v/>
      </c>
      <c r="Q833" s="40">
        <f>IF(OR(N833="",P833=""),"",N833+P833)</f>
        <v/>
      </c>
      <c r="R833" s="2" t="n"/>
      <c r="S833" s="10" t="n"/>
      <c r="T833" s="40">
        <f>IF(OR(Q833="",S833=""),"",Q833*S833)</f>
        <v/>
      </c>
      <c r="U833" s="17">
        <f>IF(D833="","",D833-TODAY())</f>
        <v/>
      </c>
      <c r="V833" s="15">
        <f>IF(R833="","",IF(R833="Aceptado","Ganado",IF(R833="Rechazado","Perdido",IF(D833&lt;TODAY(),"Vencido","Pendiente"))))</f>
        <v/>
      </c>
      <c r="W833" s="7" t="n"/>
    </row>
    <row r="834">
      <c r="A834" s="2" t="n"/>
      <c r="B834" s="2" t="n"/>
      <c r="C834" s="35" t="n"/>
      <c r="D834" s="36">
        <f>IF(C834="","",C834+30)</f>
        <v/>
      </c>
      <c r="E834" s="2" t="n"/>
      <c r="F834" s="5">
        <f>IF(E834="","",IFERROR(VLOOKUP(E834,'Clientes'!$A$2:$E$1000,2,FALSE),"Cliente no encontrado"))</f>
        <v/>
      </c>
      <c r="G834" s="6">
        <f>IF(E834="","",IFERROR(VLOOKUP(E834,'Clientes'!$A$2:$E$1000,3,FALSE),""))</f>
        <v/>
      </c>
      <c r="H834" s="5">
        <f>IF(E834="","",IFERROR(VLOOKUP(E834,'Clientes'!$A$2:$E$1000,4,FALSE),""))</f>
        <v/>
      </c>
      <c r="I834" s="2" t="n"/>
      <c r="J834" s="7" t="n"/>
      <c r="K834" s="8" t="n"/>
      <c r="L834" s="37" t="n"/>
      <c r="M834" s="10" t="n"/>
      <c r="N834" s="38">
        <f>IF(OR(K834="",L834=""),"",K834*L834*(1-M834))</f>
        <v/>
      </c>
      <c r="O834" s="10" t="n"/>
      <c r="P834" s="38">
        <f>IF(OR(N834="",O834=""),"",N834*O834)</f>
        <v/>
      </c>
      <c r="Q834" s="38">
        <f>IF(OR(N834="",P834=""),"",N834+P834)</f>
        <v/>
      </c>
      <c r="R834" s="2" t="n"/>
      <c r="S834" s="10" t="n"/>
      <c r="T834" s="38">
        <f>IF(OR(Q834="",S834=""),"",Q834*S834)</f>
        <v/>
      </c>
      <c r="U834" s="12">
        <f>IF(D834="","",D834-TODAY())</f>
        <v/>
      </c>
      <c r="V834" s="6">
        <f>IF(R834="","",IF(R834="Aceptado","Ganado",IF(R834="Rechazado","Perdido",IF(D834&lt;TODAY(),"Vencido","Pendiente"))))</f>
        <v/>
      </c>
      <c r="W834" s="7" t="n"/>
    </row>
    <row r="835">
      <c r="A835" s="2" t="n"/>
      <c r="B835" s="2" t="n"/>
      <c r="C835" s="35" t="n"/>
      <c r="D835" s="39">
        <f>IF(C835="","",C835+30)</f>
        <v/>
      </c>
      <c r="E835" s="2" t="n"/>
      <c r="F835" s="14">
        <f>IF(E835="","",IFERROR(VLOOKUP(E835,'Clientes'!$A$2:$E$1000,2,FALSE),"Cliente no encontrado"))</f>
        <v/>
      </c>
      <c r="G835" s="15">
        <f>IF(E835="","",IFERROR(VLOOKUP(E835,'Clientes'!$A$2:$E$1000,3,FALSE),""))</f>
        <v/>
      </c>
      <c r="H835" s="14">
        <f>IF(E835="","",IFERROR(VLOOKUP(E835,'Clientes'!$A$2:$E$1000,4,FALSE),""))</f>
        <v/>
      </c>
      <c r="I835" s="2" t="n"/>
      <c r="J835" s="7" t="n"/>
      <c r="K835" s="8" t="n"/>
      <c r="L835" s="37" t="n"/>
      <c r="M835" s="10" t="n"/>
      <c r="N835" s="40">
        <f>IF(OR(K835="",L835=""),"",K835*L835*(1-M835))</f>
        <v/>
      </c>
      <c r="O835" s="10" t="n"/>
      <c r="P835" s="40">
        <f>IF(OR(N835="",O835=""),"",N835*O835)</f>
        <v/>
      </c>
      <c r="Q835" s="40">
        <f>IF(OR(N835="",P835=""),"",N835+P835)</f>
        <v/>
      </c>
      <c r="R835" s="2" t="n"/>
      <c r="S835" s="10" t="n"/>
      <c r="T835" s="40">
        <f>IF(OR(Q835="",S835=""),"",Q835*S835)</f>
        <v/>
      </c>
      <c r="U835" s="17">
        <f>IF(D835="","",D835-TODAY())</f>
        <v/>
      </c>
      <c r="V835" s="15">
        <f>IF(R835="","",IF(R835="Aceptado","Ganado",IF(R835="Rechazado","Perdido",IF(D835&lt;TODAY(),"Vencido","Pendiente"))))</f>
        <v/>
      </c>
      <c r="W835" s="7" t="n"/>
    </row>
    <row r="836">
      <c r="A836" s="2" t="n"/>
      <c r="B836" s="2" t="n"/>
      <c r="C836" s="35" t="n"/>
      <c r="D836" s="36">
        <f>IF(C836="","",C836+30)</f>
        <v/>
      </c>
      <c r="E836" s="2" t="n"/>
      <c r="F836" s="5">
        <f>IF(E836="","",IFERROR(VLOOKUP(E836,'Clientes'!$A$2:$E$1000,2,FALSE),"Cliente no encontrado"))</f>
        <v/>
      </c>
      <c r="G836" s="6">
        <f>IF(E836="","",IFERROR(VLOOKUP(E836,'Clientes'!$A$2:$E$1000,3,FALSE),""))</f>
        <v/>
      </c>
      <c r="H836" s="5">
        <f>IF(E836="","",IFERROR(VLOOKUP(E836,'Clientes'!$A$2:$E$1000,4,FALSE),""))</f>
        <v/>
      </c>
      <c r="I836" s="2" t="n"/>
      <c r="J836" s="7" t="n"/>
      <c r="K836" s="8" t="n"/>
      <c r="L836" s="37" t="n"/>
      <c r="M836" s="10" t="n"/>
      <c r="N836" s="38">
        <f>IF(OR(K836="",L836=""),"",K836*L836*(1-M836))</f>
        <v/>
      </c>
      <c r="O836" s="10" t="n"/>
      <c r="P836" s="38">
        <f>IF(OR(N836="",O836=""),"",N836*O836)</f>
        <v/>
      </c>
      <c r="Q836" s="38">
        <f>IF(OR(N836="",P836=""),"",N836+P836)</f>
        <v/>
      </c>
      <c r="R836" s="2" t="n"/>
      <c r="S836" s="10" t="n"/>
      <c r="T836" s="38">
        <f>IF(OR(Q836="",S836=""),"",Q836*S836)</f>
        <v/>
      </c>
      <c r="U836" s="12">
        <f>IF(D836="","",D836-TODAY())</f>
        <v/>
      </c>
      <c r="V836" s="6">
        <f>IF(R836="","",IF(R836="Aceptado","Ganado",IF(R836="Rechazado","Perdido",IF(D836&lt;TODAY(),"Vencido","Pendiente"))))</f>
        <v/>
      </c>
      <c r="W836" s="7" t="n"/>
    </row>
    <row r="837">
      <c r="A837" s="2" t="n"/>
      <c r="B837" s="2" t="n"/>
      <c r="C837" s="35" t="n"/>
      <c r="D837" s="39">
        <f>IF(C837="","",C837+30)</f>
        <v/>
      </c>
      <c r="E837" s="2" t="n"/>
      <c r="F837" s="14">
        <f>IF(E837="","",IFERROR(VLOOKUP(E837,'Clientes'!$A$2:$E$1000,2,FALSE),"Cliente no encontrado"))</f>
        <v/>
      </c>
      <c r="G837" s="15">
        <f>IF(E837="","",IFERROR(VLOOKUP(E837,'Clientes'!$A$2:$E$1000,3,FALSE),""))</f>
        <v/>
      </c>
      <c r="H837" s="14">
        <f>IF(E837="","",IFERROR(VLOOKUP(E837,'Clientes'!$A$2:$E$1000,4,FALSE),""))</f>
        <v/>
      </c>
      <c r="I837" s="2" t="n"/>
      <c r="J837" s="7" t="n"/>
      <c r="K837" s="8" t="n"/>
      <c r="L837" s="37" t="n"/>
      <c r="M837" s="10" t="n"/>
      <c r="N837" s="40">
        <f>IF(OR(K837="",L837=""),"",K837*L837*(1-M837))</f>
        <v/>
      </c>
      <c r="O837" s="10" t="n"/>
      <c r="P837" s="40">
        <f>IF(OR(N837="",O837=""),"",N837*O837)</f>
        <v/>
      </c>
      <c r="Q837" s="40">
        <f>IF(OR(N837="",P837=""),"",N837+P837)</f>
        <v/>
      </c>
      <c r="R837" s="2" t="n"/>
      <c r="S837" s="10" t="n"/>
      <c r="T837" s="40">
        <f>IF(OR(Q837="",S837=""),"",Q837*S837)</f>
        <v/>
      </c>
      <c r="U837" s="17">
        <f>IF(D837="","",D837-TODAY())</f>
        <v/>
      </c>
      <c r="V837" s="15">
        <f>IF(R837="","",IF(R837="Aceptado","Ganado",IF(R837="Rechazado","Perdido",IF(D837&lt;TODAY(),"Vencido","Pendiente"))))</f>
        <v/>
      </c>
      <c r="W837" s="7" t="n"/>
    </row>
    <row r="838">
      <c r="A838" s="2" t="n"/>
      <c r="B838" s="2" t="n"/>
      <c r="C838" s="35" t="n"/>
      <c r="D838" s="36">
        <f>IF(C838="","",C838+30)</f>
        <v/>
      </c>
      <c r="E838" s="2" t="n"/>
      <c r="F838" s="5">
        <f>IF(E838="","",IFERROR(VLOOKUP(E838,'Clientes'!$A$2:$E$1000,2,FALSE),"Cliente no encontrado"))</f>
        <v/>
      </c>
      <c r="G838" s="6">
        <f>IF(E838="","",IFERROR(VLOOKUP(E838,'Clientes'!$A$2:$E$1000,3,FALSE),""))</f>
        <v/>
      </c>
      <c r="H838" s="5">
        <f>IF(E838="","",IFERROR(VLOOKUP(E838,'Clientes'!$A$2:$E$1000,4,FALSE),""))</f>
        <v/>
      </c>
      <c r="I838" s="2" t="n"/>
      <c r="J838" s="7" t="n"/>
      <c r="K838" s="8" t="n"/>
      <c r="L838" s="37" t="n"/>
      <c r="M838" s="10" t="n"/>
      <c r="N838" s="38">
        <f>IF(OR(K838="",L838=""),"",K838*L838*(1-M838))</f>
        <v/>
      </c>
      <c r="O838" s="10" t="n"/>
      <c r="P838" s="38">
        <f>IF(OR(N838="",O838=""),"",N838*O838)</f>
        <v/>
      </c>
      <c r="Q838" s="38">
        <f>IF(OR(N838="",P838=""),"",N838+P838)</f>
        <v/>
      </c>
      <c r="R838" s="2" t="n"/>
      <c r="S838" s="10" t="n"/>
      <c r="T838" s="38">
        <f>IF(OR(Q838="",S838=""),"",Q838*S838)</f>
        <v/>
      </c>
      <c r="U838" s="12">
        <f>IF(D838="","",D838-TODAY())</f>
        <v/>
      </c>
      <c r="V838" s="6">
        <f>IF(R838="","",IF(R838="Aceptado","Ganado",IF(R838="Rechazado","Perdido",IF(D838&lt;TODAY(),"Vencido","Pendiente"))))</f>
        <v/>
      </c>
      <c r="W838" s="7" t="n"/>
    </row>
    <row r="839">
      <c r="A839" s="2" t="n"/>
      <c r="B839" s="2" t="n"/>
      <c r="C839" s="35" t="n"/>
      <c r="D839" s="39">
        <f>IF(C839="","",C839+30)</f>
        <v/>
      </c>
      <c r="E839" s="2" t="n"/>
      <c r="F839" s="14">
        <f>IF(E839="","",IFERROR(VLOOKUP(E839,'Clientes'!$A$2:$E$1000,2,FALSE),"Cliente no encontrado"))</f>
        <v/>
      </c>
      <c r="G839" s="15">
        <f>IF(E839="","",IFERROR(VLOOKUP(E839,'Clientes'!$A$2:$E$1000,3,FALSE),""))</f>
        <v/>
      </c>
      <c r="H839" s="14">
        <f>IF(E839="","",IFERROR(VLOOKUP(E839,'Clientes'!$A$2:$E$1000,4,FALSE),""))</f>
        <v/>
      </c>
      <c r="I839" s="2" t="n"/>
      <c r="J839" s="7" t="n"/>
      <c r="K839" s="8" t="n"/>
      <c r="L839" s="37" t="n"/>
      <c r="M839" s="10" t="n"/>
      <c r="N839" s="40">
        <f>IF(OR(K839="",L839=""),"",K839*L839*(1-M839))</f>
        <v/>
      </c>
      <c r="O839" s="10" t="n"/>
      <c r="P839" s="40">
        <f>IF(OR(N839="",O839=""),"",N839*O839)</f>
        <v/>
      </c>
      <c r="Q839" s="40">
        <f>IF(OR(N839="",P839=""),"",N839+P839)</f>
        <v/>
      </c>
      <c r="R839" s="2" t="n"/>
      <c r="S839" s="10" t="n"/>
      <c r="T839" s="40">
        <f>IF(OR(Q839="",S839=""),"",Q839*S839)</f>
        <v/>
      </c>
      <c r="U839" s="17">
        <f>IF(D839="","",D839-TODAY())</f>
        <v/>
      </c>
      <c r="V839" s="15">
        <f>IF(R839="","",IF(R839="Aceptado","Ganado",IF(R839="Rechazado","Perdido",IF(D839&lt;TODAY(),"Vencido","Pendiente"))))</f>
        <v/>
      </c>
      <c r="W839" s="7" t="n"/>
    </row>
    <row r="840">
      <c r="A840" s="2" t="n"/>
      <c r="B840" s="2" t="n"/>
      <c r="C840" s="35" t="n"/>
      <c r="D840" s="36">
        <f>IF(C840="","",C840+30)</f>
        <v/>
      </c>
      <c r="E840" s="2" t="n"/>
      <c r="F840" s="5">
        <f>IF(E840="","",IFERROR(VLOOKUP(E840,'Clientes'!$A$2:$E$1000,2,FALSE),"Cliente no encontrado"))</f>
        <v/>
      </c>
      <c r="G840" s="6">
        <f>IF(E840="","",IFERROR(VLOOKUP(E840,'Clientes'!$A$2:$E$1000,3,FALSE),""))</f>
        <v/>
      </c>
      <c r="H840" s="5">
        <f>IF(E840="","",IFERROR(VLOOKUP(E840,'Clientes'!$A$2:$E$1000,4,FALSE),""))</f>
        <v/>
      </c>
      <c r="I840" s="2" t="n"/>
      <c r="J840" s="7" t="n"/>
      <c r="K840" s="8" t="n"/>
      <c r="L840" s="37" t="n"/>
      <c r="M840" s="10" t="n"/>
      <c r="N840" s="38">
        <f>IF(OR(K840="",L840=""),"",K840*L840*(1-M840))</f>
        <v/>
      </c>
      <c r="O840" s="10" t="n"/>
      <c r="P840" s="38">
        <f>IF(OR(N840="",O840=""),"",N840*O840)</f>
        <v/>
      </c>
      <c r="Q840" s="38">
        <f>IF(OR(N840="",P840=""),"",N840+P840)</f>
        <v/>
      </c>
      <c r="R840" s="2" t="n"/>
      <c r="S840" s="10" t="n"/>
      <c r="T840" s="38">
        <f>IF(OR(Q840="",S840=""),"",Q840*S840)</f>
        <v/>
      </c>
      <c r="U840" s="12">
        <f>IF(D840="","",D840-TODAY())</f>
        <v/>
      </c>
      <c r="V840" s="6">
        <f>IF(R840="","",IF(R840="Aceptado","Ganado",IF(R840="Rechazado","Perdido",IF(D840&lt;TODAY(),"Vencido","Pendiente"))))</f>
        <v/>
      </c>
      <c r="W840" s="7" t="n"/>
    </row>
    <row r="841">
      <c r="A841" s="2" t="n"/>
      <c r="B841" s="2" t="n"/>
      <c r="C841" s="35" t="n"/>
      <c r="D841" s="39">
        <f>IF(C841="","",C841+30)</f>
        <v/>
      </c>
      <c r="E841" s="2" t="n"/>
      <c r="F841" s="14">
        <f>IF(E841="","",IFERROR(VLOOKUP(E841,'Clientes'!$A$2:$E$1000,2,FALSE),"Cliente no encontrado"))</f>
        <v/>
      </c>
      <c r="G841" s="15">
        <f>IF(E841="","",IFERROR(VLOOKUP(E841,'Clientes'!$A$2:$E$1000,3,FALSE),""))</f>
        <v/>
      </c>
      <c r="H841" s="14">
        <f>IF(E841="","",IFERROR(VLOOKUP(E841,'Clientes'!$A$2:$E$1000,4,FALSE),""))</f>
        <v/>
      </c>
      <c r="I841" s="2" t="n"/>
      <c r="J841" s="7" t="n"/>
      <c r="K841" s="8" t="n"/>
      <c r="L841" s="37" t="n"/>
      <c r="M841" s="10" t="n"/>
      <c r="N841" s="40">
        <f>IF(OR(K841="",L841=""),"",K841*L841*(1-M841))</f>
        <v/>
      </c>
      <c r="O841" s="10" t="n"/>
      <c r="P841" s="40">
        <f>IF(OR(N841="",O841=""),"",N841*O841)</f>
        <v/>
      </c>
      <c r="Q841" s="40">
        <f>IF(OR(N841="",P841=""),"",N841+P841)</f>
        <v/>
      </c>
      <c r="R841" s="2" t="n"/>
      <c r="S841" s="10" t="n"/>
      <c r="T841" s="40">
        <f>IF(OR(Q841="",S841=""),"",Q841*S841)</f>
        <v/>
      </c>
      <c r="U841" s="17">
        <f>IF(D841="","",D841-TODAY())</f>
        <v/>
      </c>
      <c r="V841" s="15">
        <f>IF(R841="","",IF(R841="Aceptado","Ganado",IF(R841="Rechazado","Perdido",IF(D841&lt;TODAY(),"Vencido","Pendiente"))))</f>
        <v/>
      </c>
      <c r="W841" s="7" t="n"/>
    </row>
    <row r="842">
      <c r="A842" s="2" t="n"/>
      <c r="B842" s="2" t="n"/>
      <c r="C842" s="35" t="n"/>
      <c r="D842" s="36">
        <f>IF(C842="","",C842+30)</f>
        <v/>
      </c>
      <c r="E842" s="2" t="n"/>
      <c r="F842" s="5">
        <f>IF(E842="","",IFERROR(VLOOKUP(E842,'Clientes'!$A$2:$E$1000,2,FALSE),"Cliente no encontrado"))</f>
        <v/>
      </c>
      <c r="G842" s="6">
        <f>IF(E842="","",IFERROR(VLOOKUP(E842,'Clientes'!$A$2:$E$1000,3,FALSE),""))</f>
        <v/>
      </c>
      <c r="H842" s="5">
        <f>IF(E842="","",IFERROR(VLOOKUP(E842,'Clientes'!$A$2:$E$1000,4,FALSE),""))</f>
        <v/>
      </c>
      <c r="I842" s="2" t="n"/>
      <c r="J842" s="7" t="n"/>
      <c r="K842" s="8" t="n"/>
      <c r="L842" s="37" t="n"/>
      <c r="M842" s="10" t="n"/>
      <c r="N842" s="38">
        <f>IF(OR(K842="",L842=""),"",K842*L842*(1-M842))</f>
        <v/>
      </c>
      <c r="O842" s="10" t="n"/>
      <c r="P842" s="38">
        <f>IF(OR(N842="",O842=""),"",N842*O842)</f>
        <v/>
      </c>
      <c r="Q842" s="38">
        <f>IF(OR(N842="",P842=""),"",N842+P842)</f>
        <v/>
      </c>
      <c r="R842" s="2" t="n"/>
      <c r="S842" s="10" t="n"/>
      <c r="T842" s="38">
        <f>IF(OR(Q842="",S842=""),"",Q842*S842)</f>
        <v/>
      </c>
      <c r="U842" s="12">
        <f>IF(D842="","",D842-TODAY())</f>
        <v/>
      </c>
      <c r="V842" s="6">
        <f>IF(R842="","",IF(R842="Aceptado","Ganado",IF(R842="Rechazado","Perdido",IF(D842&lt;TODAY(),"Vencido","Pendiente"))))</f>
        <v/>
      </c>
      <c r="W842" s="7" t="n"/>
    </row>
    <row r="843">
      <c r="A843" s="2" t="n"/>
      <c r="B843" s="2" t="n"/>
      <c r="C843" s="35" t="n"/>
      <c r="D843" s="39">
        <f>IF(C843="","",C843+30)</f>
        <v/>
      </c>
      <c r="E843" s="2" t="n"/>
      <c r="F843" s="14">
        <f>IF(E843="","",IFERROR(VLOOKUP(E843,'Clientes'!$A$2:$E$1000,2,FALSE),"Cliente no encontrado"))</f>
        <v/>
      </c>
      <c r="G843" s="15">
        <f>IF(E843="","",IFERROR(VLOOKUP(E843,'Clientes'!$A$2:$E$1000,3,FALSE),""))</f>
        <v/>
      </c>
      <c r="H843" s="14">
        <f>IF(E843="","",IFERROR(VLOOKUP(E843,'Clientes'!$A$2:$E$1000,4,FALSE),""))</f>
        <v/>
      </c>
      <c r="I843" s="2" t="n"/>
      <c r="J843" s="7" t="n"/>
      <c r="K843" s="8" t="n"/>
      <c r="L843" s="37" t="n"/>
      <c r="M843" s="10" t="n"/>
      <c r="N843" s="40">
        <f>IF(OR(K843="",L843=""),"",K843*L843*(1-M843))</f>
        <v/>
      </c>
      <c r="O843" s="10" t="n"/>
      <c r="P843" s="40">
        <f>IF(OR(N843="",O843=""),"",N843*O843)</f>
        <v/>
      </c>
      <c r="Q843" s="40">
        <f>IF(OR(N843="",P843=""),"",N843+P843)</f>
        <v/>
      </c>
      <c r="R843" s="2" t="n"/>
      <c r="S843" s="10" t="n"/>
      <c r="T843" s="40">
        <f>IF(OR(Q843="",S843=""),"",Q843*S843)</f>
        <v/>
      </c>
      <c r="U843" s="17">
        <f>IF(D843="","",D843-TODAY())</f>
        <v/>
      </c>
      <c r="V843" s="15">
        <f>IF(R843="","",IF(R843="Aceptado","Ganado",IF(R843="Rechazado","Perdido",IF(D843&lt;TODAY(),"Vencido","Pendiente"))))</f>
        <v/>
      </c>
      <c r="W843" s="7" t="n"/>
    </row>
    <row r="844">
      <c r="A844" s="2" t="n"/>
      <c r="B844" s="2" t="n"/>
      <c r="C844" s="35" t="n"/>
      <c r="D844" s="36">
        <f>IF(C844="","",C844+30)</f>
        <v/>
      </c>
      <c r="E844" s="2" t="n"/>
      <c r="F844" s="5">
        <f>IF(E844="","",IFERROR(VLOOKUP(E844,'Clientes'!$A$2:$E$1000,2,FALSE),"Cliente no encontrado"))</f>
        <v/>
      </c>
      <c r="G844" s="6">
        <f>IF(E844="","",IFERROR(VLOOKUP(E844,'Clientes'!$A$2:$E$1000,3,FALSE),""))</f>
        <v/>
      </c>
      <c r="H844" s="5">
        <f>IF(E844="","",IFERROR(VLOOKUP(E844,'Clientes'!$A$2:$E$1000,4,FALSE),""))</f>
        <v/>
      </c>
      <c r="I844" s="2" t="n"/>
      <c r="J844" s="7" t="n"/>
      <c r="K844" s="8" t="n"/>
      <c r="L844" s="37" t="n"/>
      <c r="M844" s="10" t="n"/>
      <c r="N844" s="38">
        <f>IF(OR(K844="",L844=""),"",K844*L844*(1-M844))</f>
        <v/>
      </c>
      <c r="O844" s="10" t="n"/>
      <c r="P844" s="38">
        <f>IF(OR(N844="",O844=""),"",N844*O844)</f>
        <v/>
      </c>
      <c r="Q844" s="38">
        <f>IF(OR(N844="",P844=""),"",N844+P844)</f>
        <v/>
      </c>
      <c r="R844" s="2" t="n"/>
      <c r="S844" s="10" t="n"/>
      <c r="T844" s="38">
        <f>IF(OR(Q844="",S844=""),"",Q844*S844)</f>
        <v/>
      </c>
      <c r="U844" s="12">
        <f>IF(D844="","",D844-TODAY())</f>
        <v/>
      </c>
      <c r="V844" s="6">
        <f>IF(R844="","",IF(R844="Aceptado","Ganado",IF(R844="Rechazado","Perdido",IF(D844&lt;TODAY(),"Vencido","Pendiente"))))</f>
        <v/>
      </c>
      <c r="W844" s="7" t="n"/>
    </row>
    <row r="845">
      <c r="A845" s="2" t="n"/>
      <c r="B845" s="2" t="n"/>
      <c r="C845" s="35" t="n"/>
      <c r="D845" s="39">
        <f>IF(C845="","",C845+30)</f>
        <v/>
      </c>
      <c r="E845" s="2" t="n"/>
      <c r="F845" s="14">
        <f>IF(E845="","",IFERROR(VLOOKUP(E845,'Clientes'!$A$2:$E$1000,2,FALSE),"Cliente no encontrado"))</f>
        <v/>
      </c>
      <c r="G845" s="15">
        <f>IF(E845="","",IFERROR(VLOOKUP(E845,'Clientes'!$A$2:$E$1000,3,FALSE),""))</f>
        <v/>
      </c>
      <c r="H845" s="14">
        <f>IF(E845="","",IFERROR(VLOOKUP(E845,'Clientes'!$A$2:$E$1000,4,FALSE),""))</f>
        <v/>
      </c>
      <c r="I845" s="2" t="n"/>
      <c r="J845" s="7" t="n"/>
      <c r="K845" s="8" t="n"/>
      <c r="L845" s="37" t="n"/>
      <c r="M845" s="10" t="n"/>
      <c r="N845" s="40">
        <f>IF(OR(K845="",L845=""),"",K845*L845*(1-M845))</f>
        <v/>
      </c>
      <c r="O845" s="10" t="n"/>
      <c r="P845" s="40">
        <f>IF(OR(N845="",O845=""),"",N845*O845)</f>
        <v/>
      </c>
      <c r="Q845" s="40">
        <f>IF(OR(N845="",P845=""),"",N845+P845)</f>
        <v/>
      </c>
      <c r="R845" s="2" t="n"/>
      <c r="S845" s="10" t="n"/>
      <c r="T845" s="40">
        <f>IF(OR(Q845="",S845=""),"",Q845*S845)</f>
        <v/>
      </c>
      <c r="U845" s="17">
        <f>IF(D845="","",D845-TODAY())</f>
        <v/>
      </c>
      <c r="V845" s="15">
        <f>IF(R845="","",IF(R845="Aceptado","Ganado",IF(R845="Rechazado","Perdido",IF(D845&lt;TODAY(),"Vencido","Pendiente"))))</f>
        <v/>
      </c>
      <c r="W845" s="7" t="n"/>
    </row>
    <row r="846">
      <c r="A846" s="2" t="n"/>
      <c r="B846" s="2" t="n"/>
      <c r="C846" s="35" t="n"/>
      <c r="D846" s="36">
        <f>IF(C846="","",C846+30)</f>
        <v/>
      </c>
      <c r="E846" s="2" t="n"/>
      <c r="F846" s="5">
        <f>IF(E846="","",IFERROR(VLOOKUP(E846,'Clientes'!$A$2:$E$1000,2,FALSE),"Cliente no encontrado"))</f>
        <v/>
      </c>
      <c r="G846" s="6">
        <f>IF(E846="","",IFERROR(VLOOKUP(E846,'Clientes'!$A$2:$E$1000,3,FALSE),""))</f>
        <v/>
      </c>
      <c r="H846" s="5">
        <f>IF(E846="","",IFERROR(VLOOKUP(E846,'Clientes'!$A$2:$E$1000,4,FALSE),""))</f>
        <v/>
      </c>
      <c r="I846" s="2" t="n"/>
      <c r="J846" s="7" t="n"/>
      <c r="K846" s="8" t="n"/>
      <c r="L846" s="37" t="n"/>
      <c r="M846" s="10" t="n"/>
      <c r="N846" s="38">
        <f>IF(OR(K846="",L846=""),"",K846*L846*(1-M846))</f>
        <v/>
      </c>
      <c r="O846" s="10" t="n"/>
      <c r="P846" s="38">
        <f>IF(OR(N846="",O846=""),"",N846*O846)</f>
        <v/>
      </c>
      <c r="Q846" s="38">
        <f>IF(OR(N846="",P846=""),"",N846+P846)</f>
        <v/>
      </c>
      <c r="R846" s="2" t="n"/>
      <c r="S846" s="10" t="n"/>
      <c r="T846" s="38">
        <f>IF(OR(Q846="",S846=""),"",Q846*S846)</f>
        <v/>
      </c>
      <c r="U846" s="12">
        <f>IF(D846="","",D846-TODAY())</f>
        <v/>
      </c>
      <c r="V846" s="6">
        <f>IF(R846="","",IF(R846="Aceptado","Ganado",IF(R846="Rechazado","Perdido",IF(D846&lt;TODAY(),"Vencido","Pendiente"))))</f>
        <v/>
      </c>
      <c r="W846" s="7" t="n"/>
    </row>
    <row r="847">
      <c r="A847" s="2" t="n"/>
      <c r="B847" s="2" t="n"/>
      <c r="C847" s="35" t="n"/>
      <c r="D847" s="39">
        <f>IF(C847="","",C847+30)</f>
        <v/>
      </c>
      <c r="E847" s="2" t="n"/>
      <c r="F847" s="14">
        <f>IF(E847="","",IFERROR(VLOOKUP(E847,'Clientes'!$A$2:$E$1000,2,FALSE),"Cliente no encontrado"))</f>
        <v/>
      </c>
      <c r="G847" s="15">
        <f>IF(E847="","",IFERROR(VLOOKUP(E847,'Clientes'!$A$2:$E$1000,3,FALSE),""))</f>
        <v/>
      </c>
      <c r="H847" s="14">
        <f>IF(E847="","",IFERROR(VLOOKUP(E847,'Clientes'!$A$2:$E$1000,4,FALSE),""))</f>
        <v/>
      </c>
      <c r="I847" s="2" t="n"/>
      <c r="J847" s="7" t="n"/>
      <c r="K847" s="8" t="n"/>
      <c r="L847" s="37" t="n"/>
      <c r="M847" s="10" t="n"/>
      <c r="N847" s="40">
        <f>IF(OR(K847="",L847=""),"",K847*L847*(1-M847))</f>
        <v/>
      </c>
      <c r="O847" s="10" t="n"/>
      <c r="P847" s="40">
        <f>IF(OR(N847="",O847=""),"",N847*O847)</f>
        <v/>
      </c>
      <c r="Q847" s="40">
        <f>IF(OR(N847="",P847=""),"",N847+P847)</f>
        <v/>
      </c>
      <c r="R847" s="2" t="n"/>
      <c r="S847" s="10" t="n"/>
      <c r="T847" s="40">
        <f>IF(OR(Q847="",S847=""),"",Q847*S847)</f>
        <v/>
      </c>
      <c r="U847" s="17">
        <f>IF(D847="","",D847-TODAY())</f>
        <v/>
      </c>
      <c r="V847" s="15">
        <f>IF(R847="","",IF(R847="Aceptado","Ganado",IF(R847="Rechazado","Perdido",IF(D847&lt;TODAY(),"Vencido","Pendiente"))))</f>
        <v/>
      </c>
      <c r="W847" s="7" t="n"/>
    </row>
    <row r="848">
      <c r="A848" s="2" t="n"/>
      <c r="B848" s="2" t="n"/>
      <c r="C848" s="35" t="n"/>
      <c r="D848" s="36">
        <f>IF(C848="","",C848+30)</f>
        <v/>
      </c>
      <c r="E848" s="2" t="n"/>
      <c r="F848" s="5">
        <f>IF(E848="","",IFERROR(VLOOKUP(E848,'Clientes'!$A$2:$E$1000,2,FALSE),"Cliente no encontrado"))</f>
        <v/>
      </c>
      <c r="G848" s="6">
        <f>IF(E848="","",IFERROR(VLOOKUP(E848,'Clientes'!$A$2:$E$1000,3,FALSE),""))</f>
        <v/>
      </c>
      <c r="H848" s="5">
        <f>IF(E848="","",IFERROR(VLOOKUP(E848,'Clientes'!$A$2:$E$1000,4,FALSE),""))</f>
        <v/>
      </c>
      <c r="I848" s="2" t="n"/>
      <c r="J848" s="7" t="n"/>
      <c r="K848" s="8" t="n"/>
      <c r="L848" s="37" t="n"/>
      <c r="M848" s="10" t="n"/>
      <c r="N848" s="38">
        <f>IF(OR(K848="",L848=""),"",K848*L848*(1-M848))</f>
        <v/>
      </c>
      <c r="O848" s="10" t="n"/>
      <c r="P848" s="38">
        <f>IF(OR(N848="",O848=""),"",N848*O848)</f>
        <v/>
      </c>
      <c r="Q848" s="38">
        <f>IF(OR(N848="",P848=""),"",N848+P848)</f>
        <v/>
      </c>
      <c r="R848" s="2" t="n"/>
      <c r="S848" s="10" t="n"/>
      <c r="T848" s="38">
        <f>IF(OR(Q848="",S848=""),"",Q848*S848)</f>
        <v/>
      </c>
      <c r="U848" s="12">
        <f>IF(D848="","",D848-TODAY())</f>
        <v/>
      </c>
      <c r="V848" s="6">
        <f>IF(R848="","",IF(R848="Aceptado","Ganado",IF(R848="Rechazado","Perdido",IF(D848&lt;TODAY(),"Vencido","Pendiente"))))</f>
        <v/>
      </c>
      <c r="W848" s="7" t="n"/>
    </row>
    <row r="849">
      <c r="A849" s="2" t="n"/>
      <c r="B849" s="2" t="n"/>
      <c r="C849" s="35" t="n"/>
      <c r="D849" s="39">
        <f>IF(C849="","",C849+30)</f>
        <v/>
      </c>
      <c r="E849" s="2" t="n"/>
      <c r="F849" s="14">
        <f>IF(E849="","",IFERROR(VLOOKUP(E849,'Clientes'!$A$2:$E$1000,2,FALSE),"Cliente no encontrado"))</f>
        <v/>
      </c>
      <c r="G849" s="15">
        <f>IF(E849="","",IFERROR(VLOOKUP(E849,'Clientes'!$A$2:$E$1000,3,FALSE),""))</f>
        <v/>
      </c>
      <c r="H849" s="14">
        <f>IF(E849="","",IFERROR(VLOOKUP(E849,'Clientes'!$A$2:$E$1000,4,FALSE),""))</f>
        <v/>
      </c>
      <c r="I849" s="2" t="n"/>
      <c r="J849" s="7" t="n"/>
      <c r="K849" s="8" t="n"/>
      <c r="L849" s="37" t="n"/>
      <c r="M849" s="10" t="n"/>
      <c r="N849" s="40">
        <f>IF(OR(K849="",L849=""),"",K849*L849*(1-M849))</f>
        <v/>
      </c>
      <c r="O849" s="10" t="n"/>
      <c r="P849" s="40">
        <f>IF(OR(N849="",O849=""),"",N849*O849)</f>
        <v/>
      </c>
      <c r="Q849" s="40">
        <f>IF(OR(N849="",P849=""),"",N849+P849)</f>
        <v/>
      </c>
      <c r="R849" s="2" t="n"/>
      <c r="S849" s="10" t="n"/>
      <c r="T849" s="40">
        <f>IF(OR(Q849="",S849=""),"",Q849*S849)</f>
        <v/>
      </c>
      <c r="U849" s="17">
        <f>IF(D849="","",D849-TODAY())</f>
        <v/>
      </c>
      <c r="V849" s="15">
        <f>IF(R849="","",IF(R849="Aceptado","Ganado",IF(R849="Rechazado","Perdido",IF(D849&lt;TODAY(),"Vencido","Pendiente"))))</f>
        <v/>
      </c>
      <c r="W849" s="7" t="n"/>
    </row>
    <row r="850">
      <c r="A850" s="2" t="n"/>
      <c r="B850" s="2" t="n"/>
      <c r="C850" s="35" t="n"/>
      <c r="D850" s="36">
        <f>IF(C850="","",C850+30)</f>
        <v/>
      </c>
      <c r="E850" s="2" t="n"/>
      <c r="F850" s="5">
        <f>IF(E850="","",IFERROR(VLOOKUP(E850,'Clientes'!$A$2:$E$1000,2,FALSE),"Cliente no encontrado"))</f>
        <v/>
      </c>
      <c r="G850" s="6">
        <f>IF(E850="","",IFERROR(VLOOKUP(E850,'Clientes'!$A$2:$E$1000,3,FALSE),""))</f>
        <v/>
      </c>
      <c r="H850" s="5">
        <f>IF(E850="","",IFERROR(VLOOKUP(E850,'Clientes'!$A$2:$E$1000,4,FALSE),""))</f>
        <v/>
      </c>
      <c r="I850" s="2" t="n"/>
      <c r="J850" s="7" t="n"/>
      <c r="K850" s="8" t="n"/>
      <c r="L850" s="37" t="n"/>
      <c r="M850" s="10" t="n"/>
      <c r="N850" s="38">
        <f>IF(OR(K850="",L850=""),"",K850*L850*(1-M850))</f>
        <v/>
      </c>
      <c r="O850" s="10" t="n"/>
      <c r="P850" s="38">
        <f>IF(OR(N850="",O850=""),"",N850*O850)</f>
        <v/>
      </c>
      <c r="Q850" s="38">
        <f>IF(OR(N850="",P850=""),"",N850+P850)</f>
        <v/>
      </c>
      <c r="R850" s="2" t="n"/>
      <c r="S850" s="10" t="n"/>
      <c r="T850" s="38">
        <f>IF(OR(Q850="",S850=""),"",Q850*S850)</f>
        <v/>
      </c>
      <c r="U850" s="12">
        <f>IF(D850="","",D850-TODAY())</f>
        <v/>
      </c>
      <c r="V850" s="6">
        <f>IF(R850="","",IF(R850="Aceptado","Ganado",IF(R850="Rechazado","Perdido",IF(D850&lt;TODAY(),"Vencido","Pendiente"))))</f>
        <v/>
      </c>
      <c r="W850" s="7" t="n"/>
    </row>
    <row r="851">
      <c r="A851" s="2" t="n"/>
      <c r="B851" s="2" t="n"/>
      <c r="C851" s="35" t="n"/>
      <c r="D851" s="39">
        <f>IF(C851="","",C851+30)</f>
        <v/>
      </c>
      <c r="E851" s="2" t="n"/>
      <c r="F851" s="14">
        <f>IF(E851="","",IFERROR(VLOOKUP(E851,'Clientes'!$A$2:$E$1000,2,FALSE),"Cliente no encontrado"))</f>
        <v/>
      </c>
      <c r="G851" s="15">
        <f>IF(E851="","",IFERROR(VLOOKUP(E851,'Clientes'!$A$2:$E$1000,3,FALSE),""))</f>
        <v/>
      </c>
      <c r="H851" s="14">
        <f>IF(E851="","",IFERROR(VLOOKUP(E851,'Clientes'!$A$2:$E$1000,4,FALSE),""))</f>
        <v/>
      </c>
      <c r="I851" s="2" t="n"/>
      <c r="J851" s="7" t="n"/>
      <c r="K851" s="8" t="n"/>
      <c r="L851" s="37" t="n"/>
      <c r="M851" s="10" t="n"/>
      <c r="N851" s="40">
        <f>IF(OR(K851="",L851=""),"",K851*L851*(1-M851))</f>
        <v/>
      </c>
      <c r="O851" s="10" t="n"/>
      <c r="P851" s="40">
        <f>IF(OR(N851="",O851=""),"",N851*O851)</f>
        <v/>
      </c>
      <c r="Q851" s="40">
        <f>IF(OR(N851="",P851=""),"",N851+P851)</f>
        <v/>
      </c>
      <c r="R851" s="2" t="n"/>
      <c r="S851" s="10" t="n"/>
      <c r="T851" s="40">
        <f>IF(OR(Q851="",S851=""),"",Q851*S851)</f>
        <v/>
      </c>
      <c r="U851" s="17">
        <f>IF(D851="","",D851-TODAY())</f>
        <v/>
      </c>
      <c r="V851" s="15">
        <f>IF(R851="","",IF(R851="Aceptado","Ganado",IF(R851="Rechazado","Perdido",IF(D851&lt;TODAY(),"Vencido","Pendiente"))))</f>
        <v/>
      </c>
      <c r="W851" s="7" t="n"/>
    </row>
    <row r="852">
      <c r="A852" s="2" t="n"/>
      <c r="B852" s="2" t="n"/>
      <c r="C852" s="35" t="n"/>
      <c r="D852" s="36">
        <f>IF(C852="","",C852+30)</f>
        <v/>
      </c>
      <c r="E852" s="2" t="n"/>
      <c r="F852" s="5">
        <f>IF(E852="","",IFERROR(VLOOKUP(E852,'Clientes'!$A$2:$E$1000,2,FALSE),"Cliente no encontrado"))</f>
        <v/>
      </c>
      <c r="G852" s="6">
        <f>IF(E852="","",IFERROR(VLOOKUP(E852,'Clientes'!$A$2:$E$1000,3,FALSE),""))</f>
        <v/>
      </c>
      <c r="H852" s="5">
        <f>IF(E852="","",IFERROR(VLOOKUP(E852,'Clientes'!$A$2:$E$1000,4,FALSE),""))</f>
        <v/>
      </c>
      <c r="I852" s="2" t="n"/>
      <c r="J852" s="7" t="n"/>
      <c r="K852" s="8" t="n"/>
      <c r="L852" s="37" t="n"/>
      <c r="M852" s="10" t="n"/>
      <c r="N852" s="38">
        <f>IF(OR(K852="",L852=""),"",K852*L852*(1-M852))</f>
        <v/>
      </c>
      <c r="O852" s="10" t="n"/>
      <c r="P852" s="38">
        <f>IF(OR(N852="",O852=""),"",N852*O852)</f>
        <v/>
      </c>
      <c r="Q852" s="38">
        <f>IF(OR(N852="",P852=""),"",N852+P852)</f>
        <v/>
      </c>
      <c r="R852" s="2" t="n"/>
      <c r="S852" s="10" t="n"/>
      <c r="T852" s="38">
        <f>IF(OR(Q852="",S852=""),"",Q852*S852)</f>
        <v/>
      </c>
      <c r="U852" s="12">
        <f>IF(D852="","",D852-TODAY())</f>
        <v/>
      </c>
      <c r="V852" s="6">
        <f>IF(R852="","",IF(R852="Aceptado","Ganado",IF(R852="Rechazado","Perdido",IF(D852&lt;TODAY(),"Vencido","Pendiente"))))</f>
        <v/>
      </c>
      <c r="W852" s="7" t="n"/>
    </row>
    <row r="853">
      <c r="A853" s="2" t="n"/>
      <c r="B853" s="2" t="n"/>
      <c r="C853" s="35" t="n"/>
      <c r="D853" s="39">
        <f>IF(C853="","",C853+30)</f>
        <v/>
      </c>
      <c r="E853" s="2" t="n"/>
      <c r="F853" s="14">
        <f>IF(E853="","",IFERROR(VLOOKUP(E853,'Clientes'!$A$2:$E$1000,2,FALSE),"Cliente no encontrado"))</f>
        <v/>
      </c>
      <c r="G853" s="15">
        <f>IF(E853="","",IFERROR(VLOOKUP(E853,'Clientes'!$A$2:$E$1000,3,FALSE),""))</f>
        <v/>
      </c>
      <c r="H853" s="14">
        <f>IF(E853="","",IFERROR(VLOOKUP(E853,'Clientes'!$A$2:$E$1000,4,FALSE),""))</f>
        <v/>
      </c>
      <c r="I853" s="2" t="n"/>
      <c r="J853" s="7" t="n"/>
      <c r="K853" s="8" t="n"/>
      <c r="L853" s="37" t="n"/>
      <c r="M853" s="10" t="n"/>
      <c r="N853" s="40">
        <f>IF(OR(K853="",L853=""),"",K853*L853*(1-M853))</f>
        <v/>
      </c>
      <c r="O853" s="10" t="n"/>
      <c r="P853" s="40">
        <f>IF(OR(N853="",O853=""),"",N853*O853)</f>
        <v/>
      </c>
      <c r="Q853" s="40">
        <f>IF(OR(N853="",P853=""),"",N853+P853)</f>
        <v/>
      </c>
      <c r="R853" s="2" t="n"/>
      <c r="S853" s="10" t="n"/>
      <c r="T853" s="40">
        <f>IF(OR(Q853="",S853=""),"",Q853*S853)</f>
        <v/>
      </c>
      <c r="U853" s="17">
        <f>IF(D853="","",D853-TODAY())</f>
        <v/>
      </c>
      <c r="V853" s="15">
        <f>IF(R853="","",IF(R853="Aceptado","Ganado",IF(R853="Rechazado","Perdido",IF(D853&lt;TODAY(),"Vencido","Pendiente"))))</f>
        <v/>
      </c>
      <c r="W853" s="7" t="n"/>
    </row>
    <row r="854">
      <c r="A854" s="2" t="n"/>
      <c r="B854" s="2" t="n"/>
      <c r="C854" s="35" t="n"/>
      <c r="D854" s="36">
        <f>IF(C854="","",C854+30)</f>
        <v/>
      </c>
      <c r="E854" s="2" t="n"/>
      <c r="F854" s="5">
        <f>IF(E854="","",IFERROR(VLOOKUP(E854,'Clientes'!$A$2:$E$1000,2,FALSE),"Cliente no encontrado"))</f>
        <v/>
      </c>
      <c r="G854" s="6">
        <f>IF(E854="","",IFERROR(VLOOKUP(E854,'Clientes'!$A$2:$E$1000,3,FALSE),""))</f>
        <v/>
      </c>
      <c r="H854" s="5">
        <f>IF(E854="","",IFERROR(VLOOKUP(E854,'Clientes'!$A$2:$E$1000,4,FALSE),""))</f>
        <v/>
      </c>
      <c r="I854" s="2" t="n"/>
      <c r="J854" s="7" t="n"/>
      <c r="K854" s="8" t="n"/>
      <c r="L854" s="37" t="n"/>
      <c r="M854" s="10" t="n"/>
      <c r="N854" s="38">
        <f>IF(OR(K854="",L854=""),"",K854*L854*(1-M854))</f>
        <v/>
      </c>
      <c r="O854" s="10" t="n"/>
      <c r="P854" s="38">
        <f>IF(OR(N854="",O854=""),"",N854*O854)</f>
        <v/>
      </c>
      <c r="Q854" s="38">
        <f>IF(OR(N854="",P854=""),"",N854+P854)</f>
        <v/>
      </c>
      <c r="R854" s="2" t="n"/>
      <c r="S854" s="10" t="n"/>
      <c r="T854" s="38">
        <f>IF(OR(Q854="",S854=""),"",Q854*S854)</f>
        <v/>
      </c>
      <c r="U854" s="12">
        <f>IF(D854="","",D854-TODAY())</f>
        <v/>
      </c>
      <c r="V854" s="6">
        <f>IF(R854="","",IF(R854="Aceptado","Ganado",IF(R854="Rechazado","Perdido",IF(D854&lt;TODAY(),"Vencido","Pendiente"))))</f>
        <v/>
      </c>
      <c r="W854" s="7" t="n"/>
    </row>
    <row r="855">
      <c r="A855" s="2" t="n"/>
      <c r="B855" s="2" t="n"/>
      <c r="C855" s="35" t="n"/>
      <c r="D855" s="39">
        <f>IF(C855="","",C855+30)</f>
        <v/>
      </c>
      <c r="E855" s="2" t="n"/>
      <c r="F855" s="14">
        <f>IF(E855="","",IFERROR(VLOOKUP(E855,'Clientes'!$A$2:$E$1000,2,FALSE),"Cliente no encontrado"))</f>
        <v/>
      </c>
      <c r="G855" s="15">
        <f>IF(E855="","",IFERROR(VLOOKUP(E855,'Clientes'!$A$2:$E$1000,3,FALSE),""))</f>
        <v/>
      </c>
      <c r="H855" s="14">
        <f>IF(E855="","",IFERROR(VLOOKUP(E855,'Clientes'!$A$2:$E$1000,4,FALSE),""))</f>
        <v/>
      </c>
      <c r="I855" s="2" t="n"/>
      <c r="J855" s="7" t="n"/>
      <c r="K855" s="8" t="n"/>
      <c r="L855" s="37" t="n"/>
      <c r="M855" s="10" t="n"/>
      <c r="N855" s="40">
        <f>IF(OR(K855="",L855=""),"",K855*L855*(1-M855))</f>
        <v/>
      </c>
      <c r="O855" s="10" t="n"/>
      <c r="P855" s="40">
        <f>IF(OR(N855="",O855=""),"",N855*O855)</f>
        <v/>
      </c>
      <c r="Q855" s="40">
        <f>IF(OR(N855="",P855=""),"",N855+P855)</f>
        <v/>
      </c>
      <c r="R855" s="2" t="n"/>
      <c r="S855" s="10" t="n"/>
      <c r="T855" s="40">
        <f>IF(OR(Q855="",S855=""),"",Q855*S855)</f>
        <v/>
      </c>
      <c r="U855" s="17">
        <f>IF(D855="","",D855-TODAY())</f>
        <v/>
      </c>
      <c r="V855" s="15">
        <f>IF(R855="","",IF(R855="Aceptado","Ganado",IF(R855="Rechazado","Perdido",IF(D855&lt;TODAY(),"Vencido","Pendiente"))))</f>
        <v/>
      </c>
      <c r="W855" s="7" t="n"/>
    </row>
    <row r="856">
      <c r="A856" s="2" t="n"/>
      <c r="B856" s="2" t="n"/>
      <c r="C856" s="35" t="n"/>
      <c r="D856" s="36">
        <f>IF(C856="","",C856+30)</f>
        <v/>
      </c>
      <c r="E856" s="2" t="n"/>
      <c r="F856" s="5">
        <f>IF(E856="","",IFERROR(VLOOKUP(E856,'Clientes'!$A$2:$E$1000,2,FALSE),"Cliente no encontrado"))</f>
        <v/>
      </c>
      <c r="G856" s="6">
        <f>IF(E856="","",IFERROR(VLOOKUP(E856,'Clientes'!$A$2:$E$1000,3,FALSE),""))</f>
        <v/>
      </c>
      <c r="H856" s="5">
        <f>IF(E856="","",IFERROR(VLOOKUP(E856,'Clientes'!$A$2:$E$1000,4,FALSE),""))</f>
        <v/>
      </c>
      <c r="I856" s="2" t="n"/>
      <c r="J856" s="7" t="n"/>
      <c r="K856" s="8" t="n"/>
      <c r="L856" s="37" t="n"/>
      <c r="M856" s="10" t="n"/>
      <c r="N856" s="38">
        <f>IF(OR(K856="",L856=""),"",K856*L856*(1-M856))</f>
        <v/>
      </c>
      <c r="O856" s="10" t="n"/>
      <c r="P856" s="38">
        <f>IF(OR(N856="",O856=""),"",N856*O856)</f>
        <v/>
      </c>
      <c r="Q856" s="38">
        <f>IF(OR(N856="",P856=""),"",N856+P856)</f>
        <v/>
      </c>
      <c r="R856" s="2" t="n"/>
      <c r="S856" s="10" t="n"/>
      <c r="T856" s="38">
        <f>IF(OR(Q856="",S856=""),"",Q856*S856)</f>
        <v/>
      </c>
      <c r="U856" s="12">
        <f>IF(D856="","",D856-TODAY())</f>
        <v/>
      </c>
      <c r="V856" s="6">
        <f>IF(R856="","",IF(R856="Aceptado","Ganado",IF(R856="Rechazado","Perdido",IF(D856&lt;TODAY(),"Vencido","Pendiente"))))</f>
        <v/>
      </c>
      <c r="W856" s="7" t="n"/>
    </row>
    <row r="857">
      <c r="A857" s="2" t="n"/>
      <c r="B857" s="2" t="n"/>
      <c r="C857" s="35" t="n"/>
      <c r="D857" s="39">
        <f>IF(C857="","",C857+30)</f>
        <v/>
      </c>
      <c r="E857" s="2" t="n"/>
      <c r="F857" s="14">
        <f>IF(E857="","",IFERROR(VLOOKUP(E857,'Clientes'!$A$2:$E$1000,2,FALSE),"Cliente no encontrado"))</f>
        <v/>
      </c>
      <c r="G857" s="15">
        <f>IF(E857="","",IFERROR(VLOOKUP(E857,'Clientes'!$A$2:$E$1000,3,FALSE),""))</f>
        <v/>
      </c>
      <c r="H857" s="14">
        <f>IF(E857="","",IFERROR(VLOOKUP(E857,'Clientes'!$A$2:$E$1000,4,FALSE),""))</f>
        <v/>
      </c>
      <c r="I857" s="2" t="n"/>
      <c r="J857" s="7" t="n"/>
      <c r="K857" s="8" t="n"/>
      <c r="L857" s="37" t="n"/>
      <c r="M857" s="10" t="n"/>
      <c r="N857" s="40">
        <f>IF(OR(K857="",L857=""),"",K857*L857*(1-M857))</f>
        <v/>
      </c>
      <c r="O857" s="10" t="n"/>
      <c r="P857" s="40">
        <f>IF(OR(N857="",O857=""),"",N857*O857)</f>
        <v/>
      </c>
      <c r="Q857" s="40">
        <f>IF(OR(N857="",P857=""),"",N857+P857)</f>
        <v/>
      </c>
      <c r="R857" s="2" t="n"/>
      <c r="S857" s="10" t="n"/>
      <c r="T857" s="40">
        <f>IF(OR(Q857="",S857=""),"",Q857*S857)</f>
        <v/>
      </c>
      <c r="U857" s="17">
        <f>IF(D857="","",D857-TODAY())</f>
        <v/>
      </c>
      <c r="V857" s="15">
        <f>IF(R857="","",IF(R857="Aceptado","Ganado",IF(R857="Rechazado","Perdido",IF(D857&lt;TODAY(),"Vencido","Pendiente"))))</f>
        <v/>
      </c>
      <c r="W857" s="7" t="n"/>
    </row>
    <row r="858">
      <c r="A858" s="2" t="n"/>
      <c r="B858" s="2" t="n"/>
      <c r="C858" s="35" t="n"/>
      <c r="D858" s="36">
        <f>IF(C858="","",C858+30)</f>
        <v/>
      </c>
      <c r="E858" s="2" t="n"/>
      <c r="F858" s="5">
        <f>IF(E858="","",IFERROR(VLOOKUP(E858,'Clientes'!$A$2:$E$1000,2,FALSE),"Cliente no encontrado"))</f>
        <v/>
      </c>
      <c r="G858" s="6">
        <f>IF(E858="","",IFERROR(VLOOKUP(E858,'Clientes'!$A$2:$E$1000,3,FALSE),""))</f>
        <v/>
      </c>
      <c r="H858" s="5">
        <f>IF(E858="","",IFERROR(VLOOKUP(E858,'Clientes'!$A$2:$E$1000,4,FALSE),""))</f>
        <v/>
      </c>
      <c r="I858" s="2" t="n"/>
      <c r="J858" s="7" t="n"/>
      <c r="K858" s="8" t="n"/>
      <c r="L858" s="37" t="n"/>
      <c r="M858" s="10" t="n"/>
      <c r="N858" s="38">
        <f>IF(OR(K858="",L858=""),"",K858*L858*(1-M858))</f>
        <v/>
      </c>
      <c r="O858" s="10" t="n"/>
      <c r="P858" s="38">
        <f>IF(OR(N858="",O858=""),"",N858*O858)</f>
        <v/>
      </c>
      <c r="Q858" s="38">
        <f>IF(OR(N858="",P858=""),"",N858+P858)</f>
        <v/>
      </c>
      <c r="R858" s="2" t="n"/>
      <c r="S858" s="10" t="n"/>
      <c r="T858" s="38">
        <f>IF(OR(Q858="",S858=""),"",Q858*S858)</f>
        <v/>
      </c>
      <c r="U858" s="12">
        <f>IF(D858="","",D858-TODAY())</f>
        <v/>
      </c>
      <c r="V858" s="6">
        <f>IF(R858="","",IF(R858="Aceptado","Ganado",IF(R858="Rechazado","Perdido",IF(D858&lt;TODAY(),"Vencido","Pendiente"))))</f>
        <v/>
      </c>
      <c r="W858" s="7" t="n"/>
    </row>
    <row r="859">
      <c r="A859" s="2" t="n"/>
      <c r="B859" s="2" t="n"/>
      <c r="C859" s="35" t="n"/>
      <c r="D859" s="39">
        <f>IF(C859="","",C859+30)</f>
        <v/>
      </c>
      <c r="E859" s="2" t="n"/>
      <c r="F859" s="14">
        <f>IF(E859="","",IFERROR(VLOOKUP(E859,'Clientes'!$A$2:$E$1000,2,FALSE),"Cliente no encontrado"))</f>
        <v/>
      </c>
      <c r="G859" s="15">
        <f>IF(E859="","",IFERROR(VLOOKUP(E859,'Clientes'!$A$2:$E$1000,3,FALSE),""))</f>
        <v/>
      </c>
      <c r="H859" s="14">
        <f>IF(E859="","",IFERROR(VLOOKUP(E859,'Clientes'!$A$2:$E$1000,4,FALSE),""))</f>
        <v/>
      </c>
      <c r="I859" s="2" t="n"/>
      <c r="J859" s="7" t="n"/>
      <c r="K859" s="8" t="n"/>
      <c r="L859" s="37" t="n"/>
      <c r="M859" s="10" t="n"/>
      <c r="N859" s="40">
        <f>IF(OR(K859="",L859=""),"",K859*L859*(1-M859))</f>
        <v/>
      </c>
      <c r="O859" s="10" t="n"/>
      <c r="P859" s="40">
        <f>IF(OR(N859="",O859=""),"",N859*O859)</f>
        <v/>
      </c>
      <c r="Q859" s="40">
        <f>IF(OR(N859="",P859=""),"",N859+P859)</f>
        <v/>
      </c>
      <c r="R859" s="2" t="n"/>
      <c r="S859" s="10" t="n"/>
      <c r="T859" s="40">
        <f>IF(OR(Q859="",S859=""),"",Q859*S859)</f>
        <v/>
      </c>
      <c r="U859" s="17">
        <f>IF(D859="","",D859-TODAY())</f>
        <v/>
      </c>
      <c r="V859" s="15">
        <f>IF(R859="","",IF(R859="Aceptado","Ganado",IF(R859="Rechazado","Perdido",IF(D859&lt;TODAY(),"Vencido","Pendiente"))))</f>
        <v/>
      </c>
      <c r="W859" s="7" t="n"/>
    </row>
    <row r="860">
      <c r="A860" s="2" t="n"/>
      <c r="B860" s="2" t="n"/>
      <c r="C860" s="35" t="n"/>
      <c r="D860" s="36">
        <f>IF(C860="","",C860+30)</f>
        <v/>
      </c>
      <c r="E860" s="2" t="n"/>
      <c r="F860" s="5">
        <f>IF(E860="","",IFERROR(VLOOKUP(E860,'Clientes'!$A$2:$E$1000,2,FALSE),"Cliente no encontrado"))</f>
        <v/>
      </c>
      <c r="G860" s="6">
        <f>IF(E860="","",IFERROR(VLOOKUP(E860,'Clientes'!$A$2:$E$1000,3,FALSE),""))</f>
        <v/>
      </c>
      <c r="H860" s="5">
        <f>IF(E860="","",IFERROR(VLOOKUP(E860,'Clientes'!$A$2:$E$1000,4,FALSE),""))</f>
        <v/>
      </c>
      <c r="I860" s="2" t="n"/>
      <c r="J860" s="7" t="n"/>
      <c r="K860" s="8" t="n"/>
      <c r="L860" s="37" t="n"/>
      <c r="M860" s="10" t="n"/>
      <c r="N860" s="38">
        <f>IF(OR(K860="",L860=""),"",K860*L860*(1-M860))</f>
        <v/>
      </c>
      <c r="O860" s="10" t="n"/>
      <c r="P860" s="38">
        <f>IF(OR(N860="",O860=""),"",N860*O860)</f>
        <v/>
      </c>
      <c r="Q860" s="38">
        <f>IF(OR(N860="",P860=""),"",N860+P860)</f>
        <v/>
      </c>
      <c r="R860" s="2" t="n"/>
      <c r="S860" s="10" t="n"/>
      <c r="T860" s="38">
        <f>IF(OR(Q860="",S860=""),"",Q860*S860)</f>
        <v/>
      </c>
      <c r="U860" s="12">
        <f>IF(D860="","",D860-TODAY())</f>
        <v/>
      </c>
      <c r="V860" s="6">
        <f>IF(R860="","",IF(R860="Aceptado","Ganado",IF(R860="Rechazado","Perdido",IF(D860&lt;TODAY(),"Vencido","Pendiente"))))</f>
        <v/>
      </c>
      <c r="W860" s="7" t="n"/>
    </row>
    <row r="861">
      <c r="A861" s="2" t="n"/>
      <c r="B861" s="2" t="n"/>
      <c r="C861" s="35" t="n"/>
      <c r="D861" s="39">
        <f>IF(C861="","",C861+30)</f>
        <v/>
      </c>
      <c r="E861" s="2" t="n"/>
      <c r="F861" s="14">
        <f>IF(E861="","",IFERROR(VLOOKUP(E861,'Clientes'!$A$2:$E$1000,2,FALSE),"Cliente no encontrado"))</f>
        <v/>
      </c>
      <c r="G861" s="15">
        <f>IF(E861="","",IFERROR(VLOOKUP(E861,'Clientes'!$A$2:$E$1000,3,FALSE),""))</f>
        <v/>
      </c>
      <c r="H861" s="14">
        <f>IF(E861="","",IFERROR(VLOOKUP(E861,'Clientes'!$A$2:$E$1000,4,FALSE),""))</f>
        <v/>
      </c>
      <c r="I861" s="2" t="n"/>
      <c r="J861" s="7" t="n"/>
      <c r="K861" s="8" t="n"/>
      <c r="L861" s="37" t="n"/>
      <c r="M861" s="10" t="n"/>
      <c r="N861" s="40">
        <f>IF(OR(K861="",L861=""),"",K861*L861*(1-M861))</f>
        <v/>
      </c>
      <c r="O861" s="10" t="n"/>
      <c r="P861" s="40">
        <f>IF(OR(N861="",O861=""),"",N861*O861)</f>
        <v/>
      </c>
      <c r="Q861" s="40">
        <f>IF(OR(N861="",P861=""),"",N861+P861)</f>
        <v/>
      </c>
      <c r="R861" s="2" t="n"/>
      <c r="S861" s="10" t="n"/>
      <c r="T861" s="40">
        <f>IF(OR(Q861="",S861=""),"",Q861*S861)</f>
        <v/>
      </c>
      <c r="U861" s="17">
        <f>IF(D861="","",D861-TODAY())</f>
        <v/>
      </c>
      <c r="V861" s="15">
        <f>IF(R861="","",IF(R861="Aceptado","Ganado",IF(R861="Rechazado","Perdido",IF(D861&lt;TODAY(),"Vencido","Pendiente"))))</f>
        <v/>
      </c>
      <c r="W861" s="7" t="n"/>
    </row>
    <row r="862">
      <c r="A862" s="2" t="n"/>
      <c r="B862" s="2" t="n"/>
      <c r="C862" s="35" t="n"/>
      <c r="D862" s="36">
        <f>IF(C862="","",C862+30)</f>
        <v/>
      </c>
      <c r="E862" s="2" t="n"/>
      <c r="F862" s="5">
        <f>IF(E862="","",IFERROR(VLOOKUP(E862,'Clientes'!$A$2:$E$1000,2,FALSE),"Cliente no encontrado"))</f>
        <v/>
      </c>
      <c r="G862" s="6">
        <f>IF(E862="","",IFERROR(VLOOKUP(E862,'Clientes'!$A$2:$E$1000,3,FALSE),""))</f>
        <v/>
      </c>
      <c r="H862" s="5">
        <f>IF(E862="","",IFERROR(VLOOKUP(E862,'Clientes'!$A$2:$E$1000,4,FALSE),""))</f>
        <v/>
      </c>
      <c r="I862" s="2" t="n"/>
      <c r="J862" s="7" t="n"/>
      <c r="K862" s="8" t="n"/>
      <c r="L862" s="37" t="n"/>
      <c r="M862" s="10" t="n"/>
      <c r="N862" s="38">
        <f>IF(OR(K862="",L862=""),"",K862*L862*(1-M862))</f>
        <v/>
      </c>
      <c r="O862" s="10" t="n"/>
      <c r="P862" s="38">
        <f>IF(OR(N862="",O862=""),"",N862*O862)</f>
        <v/>
      </c>
      <c r="Q862" s="38">
        <f>IF(OR(N862="",P862=""),"",N862+P862)</f>
        <v/>
      </c>
      <c r="R862" s="2" t="n"/>
      <c r="S862" s="10" t="n"/>
      <c r="T862" s="38">
        <f>IF(OR(Q862="",S862=""),"",Q862*S862)</f>
        <v/>
      </c>
      <c r="U862" s="12">
        <f>IF(D862="","",D862-TODAY())</f>
        <v/>
      </c>
      <c r="V862" s="6">
        <f>IF(R862="","",IF(R862="Aceptado","Ganado",IF(R862="Rechazado","Perdido",IF(D862&lt;TODAY(),"Vencido","Pendiente"))))</f>
        <v/>
      </c>
      <c r="W862" s="7" t="n"/>
    </row>
    <row r="863">
      <c r="A863" s="2" t="n"/>
      <c r="B863" s="2" t="n"/>
      <c r="C863" s="35" t="n"/>
      <c r="D863" s="39">
        <f>IF(C863="","",C863+30)</f>
        <v/>
      </c>
      <c r="E863" s="2" t="n"/>
      <c r="F863" s="14">
        <f>IF(E863="","",IFERROR(VLOOKUP(E863,'Clientes'!$A$2:$E$1000,2,FALSE),"Cliente no encontrado"))</f>
        <v/>
      </c>
      <c r="G863" s="15">
        <f>IF(E863="","",IFERROR(VLOOKUP(E863,'Clientes'!$A$2:$E$1000,3,FALSE),""))</f>
        <v/>
      </c>
      <c r="H863" s="14">
        <f>IF(E863="","",IFERROR(VLOOKUP(E863,'Clientes'!$A$2:$E$1000,4,FALSE),""))</f>
        <v/>
      </c>
      <c r="I863" s="2" t="n"/>
      <c r="J863" s="7" t="n"/>
      <c r="K863" s="8" t="n"/>
      <c r="L863" s="37" t="n"/>
      <c r="M863" s="10" t="n"/>
      <c r="N863" s="40">
        <f>IF(OR(K863="",L863=""),"",K863*L863*(1-M863))</f>
        <v/>
      </c>
      <c r="O863" s="10" t="n"/>
      <c r="P863" s="40">
        <f>IF(OR(N863="",O863=""),"",N863*O863)</f>
        <v/>
      </c>
      <c r="Q863" s="40">
        <f>IF(OR(N863="",P863=""),"",N863+P863)</f>
        <v/>
      </c>
      <c r="R863" s="2" t="n"/>
      <c r="S863" s="10" t="n"/>
      <c r="T863" s="40">
        <f>IF(OR(Q863="",S863=""),"",Q863*S863)</f>
        <v/>
      </c>
      <c r="U863" s="17">
        <f>IF(D863="","",D863-TODAY())</f>
        <v/>
      </c>
      <c r="V863" s="15">
        <f>IF(R863="","",IF(R863="Aceptado","Ganado",IF(R863="Rechazado","Perdido",IF(D863&lt;TODAY(),"Vencido","Pendiente"))))</f>
        <v/>
      </c>
      <c r="W863" s="7" t="n"/>
    </row>
    <row r="864">
      <c r="A864" s="2" t="n"/>
      <c r="B864" s="2" t="n"/>
      <c r="C864" s="35" t="n"/>
      <c r="D864" s="36">
        <f>IF(C864="","",C864+30)</f>
        <v/>
      </c>
      <c r="E864" s="2" t="n"/>
      <c r="F864" s="5">
        <f>IF(E864="","",IFERROR(VLOOKUP(E864,'Clientes'!$A$2:$E$1000,2,FALSE),"Cliente no encontrado"))</f>
        <v/>
      </c>
      <c r="G864" s="6">
        <f>IF(E864="","",IFERROR(VLOOKUP(E864,'Clientes'!$A$2:$E$1000,3,FALSE),""))</f>
        <v/>
      </c>
      <c r="H864" s="5">
        <f>IF(E864="","",IFERROR(VLOOKUP(E864,'Clientes'!$A$2:$E$1000,4,FALSE),""))</f>
        <v/>
      </c>
      <c r="I864" s="2" t="n"/>
      <c r="J864" s="7" t="n"/>
      <c r="K864" s="8" t="n"/>
      <c r="L864" s="37" t="n"/>
      <c r="M864" s="10" t="n"/>
      <c r="N864" s="38">
        <f>IF(OR(K864="",L864=""),"",K864*L864*(1-M864))</f>
        <v/>
      </c>
      <c r="O864" s="10" t="n"/>
      <c r="P864" s="38">
        <f>IF(OR(N864="",O864=""),"",N864*O864)</f>
        <v/>
      </c>
      <c r="Q864" s="38">
        <f>IF(OR(N864="",P864=""),"",N864+P864)</f>
        <v/>
      </c>
      <c r="R864" s="2" t="n"/>
      <c r="S864" s="10" t="n"/>
      <c r="T864" s="38">
        <f>IF(OR(Q864="",S864=""),"",Q864*S864)</f>
        <v/>
      </c>
      <c r="U864" s="12">
        <f>IF(D864="","",D864-TODAY())</f>
        <v/>
      </c>
      <c r="V864" s="6">
        <f>IF(R864="","",IF(R864="Aceptado","Ganado",IF(R864="Rechazado","Perdido",IF(D864&lt;TODAY(),"Vencido","Pendiente"))))</f>
        <v/>
      </c>
      <c r="W864" s="7" t="n"/>
    </row>
    <row r="865">
      <c r="A865" s="2" t="n"/>
      <c r="B865" s="2" t="n"/>
      <c r="C865" s="35" t="n"/>
      <c r="D865" s="39">
        <f>IF(C865="","",C865+30)</f>
        <v/>
      </c>
      <c r="E865" s="2" t="n"/>
      <c r="F865" s="14">
        <f>IF(E865="","",IFERROR(VLOOKUP(E865,'Clientes'!$A$2:$E$1000,2,FALSE),"Cliente no encontrado"))</f>
        <v/>
      </c>
      <c r="G865" s="15">
        <f>IF(E865="","",IFERROR(VLOOKUP(E865,'Clientes'!$A$2:$E$1000,3,FALSE),""))</f>
        <v/>
      </c>
      <c r="H865" s="14">
        <f>IF(E865="","",IFERROR(VLOOKUP(E865,'Clientes'!$A$2:$E$1000,4,FALSE),""))</f>
        <v/>
      </c>
      <c r="I865" s="2" t="n"/>
      <c r="J865" s="7" t="n"/>
      <c r="K865" s="8" t="n"/>
      <c r="L865" s="37" t="n"/>
      <c r="M865" s="10" t="n"/>
      <c r="N865" s="40">
        <f>IF(OR(K865="",L865=""),"",K865*L865*(1-M865))</f>
        <v/>
      </c>
      <c r="O865" s="10" t="n"/>
      <c r="P865" s="40">
        <f>IF(OR(N865="",O865=""),"",N865*O865)</f>
        <v/>
      </c>
      <c r="Q865" s="40">
        <f>IF(OR(N865="",P865=""),"",N865+P865)</f>
        <v/>
      </c>
      <c r="R865" s="2" t="n"/>
      <c r="S865" s="10" t="n"/>
      <c r="T865" s="40">
        <f>IF(OR(Q865="",S865=""),"",Q865*S865)</f>
        <v/>
      </c>
      <c r="U865" s="17">
        <f>IF(D865="","",D865-TODAY())</f>
        <v/>
      </c>
      <c r="V865" s="15">
        <f>IF(R865="","",IF(R865="Aceptado","Ganado",IF(R865="Rechazado","Perdido",IF(D865&lt;TODAY(),"Vencido","Pendiente"))))</f>
        <v/>
      </c>
      <c r="W865" s="7" t="n"/>
    </row>
    <row r="866">
      <c r="A866" s="2" t="n"/>
      <c r="B866" s="2" t="n"/>
      <c r="C866" s="35" t="n"/>
      <c r="D866" s="36">
        <f>IF(C866="","",C866+30)</f>
        <v/>
      </c>
      <c r="E866" s="2" t="n"/>
      <c r="F866" s="5">
        <f>IF(E866="","",IFERROR(VLOOKUP(E866,'Clientes'!$A$2:$E$1000,2,FALSE),"Cliente no encontrado"))</f>
        <v/>
      </c>
      <c r="G866" s="6">
        <f>IF(E866="","",IFERROR(VLOOKUP(E866,'Clientes'!$A$2:$E$1000,3,FALSE),""))</f>
        <v/>
      </c>
      <c r="H866" s="5">
        <f>IF(E866="","",IFERROR(VLOOKUP(E866,'Clientes'!$A$2:$E$1000,4,FALSE),""))</f>
        <v/>
      </c>
      <c r="I866" s="2" t="n"/>
      <c r="J866" s="7" t="n"/>
      <c r="K866" s="8" t="n"/>
      <c r="L866" s="37" t="n"/>
      <c r="M866" s="10" t="n"/>
      <c r="N866" s="38">
        <f>IF(OR(K866="",L866=""),"",K866*L866*(1-M866))</f>
        <v/>
      </c>
      <c r="O866" s="10" t="n"/>
      <c r="P866" s="38">
        <f>IF(OR(N866="",O866=""),"",N866*O866)</f>
        <v/>
      </c>
      <c r="Q866" s="38">
        <f>IF(OR(N866="",P866=""),"",N866+P866)</f>
        <v/>
      </c>
      <c r="R866" s="2" t="n"/>
      <c r="S866" s="10" t="n"/>
      <c r="T866" s="38">
        <f>IF(OR(Q866="",S866=""),"",Q866*S866)</f>
        <v/>
      </c>
      <c r="U866" s="12">
        <f>IF(D866="","",D866-TODAY())</f>
        <v/>
      </c>
      <c r="V866" s="6">
        <f>IF(R866="","",IF(R866="Aceptado","Ganado",IF(R866="Rechazado","Perdido",IF(D866&lt;TODAY(),"Vencido","Pendiente"))))</f>
        <v/>
      </c>
      <c r="W866" s="7" t="n"/>
    </row>
    <row r="867">
      <c r="A867" s="2" t="n"/>
      <c r="B867" s="2" t="n"/>
      <c r="C867" s="35" t="n"/>
      <c r="D867" s="39">
        <f>IF(C867="","",C867+30)</f>
        <v/>
      </c>
      <c r="E867" s="2" t="n"/>
      <c r="F867" s="14">
        <f>IF(E867="","",IFERROR(VLOOKUP(E867,'Clientes'!$A$2:$E$1000,2,FALSE),"Cliente no encontrado"))</f>
        <v/>
      </c>
      <c r="G867" s="15">
        <f>IF(E867="","",IFERROR(VLOOKUP(E867,'Clientes'!$A$2:$E$1000,3,FALSE),""))</f>
        <v/>
      </c>
      <c r="H867" s="14">
        <f>IF(E867="","",IFERROR(VLOOKUP(E867,'Clientes'!$A$2:$E$1000,4,FALSE),""))</f>
        <v/>
      </c>
      <c r="I867" s="2" t="n"/>
      <c r="J867" s="7" t="n"/>
      <c r="K867" s="8" t="n"/>
      <c r="L867" s="37" t="n"/>
      <c r="M867" s="10" t="n"/>
      <c r="N867" s="40">
        <f>IF(OR(K867="",L867=""),"",K867*L867*(1-M867))</f>
        <v/>
      </c>
      <c r="O867" s="10" t="n"/>
      <c r="P867" s="40">
        <f>IF(OR(N867="",O867=""),"",N867*O867)</f>
        <v/>
      </c>
      <c r="Q867" s="40">
        <f>IF(OR(N867="",P867=""),"",N867+P867)</f>
        <v/>
      </c>
      <c r="R867" s="2" t="n"/>
      <c r="S867" s="10" t="n"/>
      <c r="T867" s="40">
        <f>IF(OR(Q867="",S867=""),"",Q867*S867)</f>
        <v/>
      </c>
      <c r="U867" s="17">
        <f>IF(D867="","",D867-TODAY())</f>
        <v/>
      </c>
      <c r="V867" s="15">
        <f>IF(R867="","",IF(R867="Aceptado","Ganado",IF(R867="Rechazado","Perdido",IF(D867&lt;TODAY(),"Vencido","Pendiente"))))</f>
        <v/>
      </c>
      <c r="W867" s="7" t="n"/>
    </row>
    <row r="868">
      <c r="A868" s="2" t="n"/>
      <c r="B868" s="2" t="n"/>
      <c r="C868" s="35" t="n"/>
      <c r="D868" s="36">
        <f>IF(C868="","",C868+30)</f>
        <v/>
      </c>
      <c r="E868" s="2" t="n"/>
      <c r="F868" s="5">
        <f>IF(E868="","",IFERROR(VLOOKUP(E868,'Clientes'!$A$2:$E$1000,2,FALSE),"Cliente no encontrado"))</f>
        <v/>
      </c>
      <c r="G868" s="6">
        <f>IF(E868="","",IFERROR(VLOOKUP(E868,'Clientes'!$A$2:$E$1000,3,FALSE),""))</f>
        <v/>
      </c>
      <c r="H868" s="5">
        <f>IF(E868="","",IFERROR(VLOOKUP(E868,'Clientes'!$A$2:$E$1000,4,FALSE),""))</f>
        <v/>
      </c>
      <c r="I868" s="2" t="n"/>
      <c r="J868" s="7" t="n"/>
      <c r="K868" s="8" t="n"/>
      <c r="L868" s="37" t="n"/>
      <c r="M868" s="10" t="n"/>
      <c r="N868" s="38">
        <f>IF(OR(K868="",L868=""),"",K868*L868*(1-M868))</f>
        <v/>
      </c>
      <c r="O868" s="10" t="n"/>
      <c r="P868" s="38">
        <f>IF(OR(N868="",O868=""),"",N868*O868)</f>
        <v/>
      </c>
      <c r="Q868" s="38">
        <f>IF(OR(N868="",P868=""),"",N868+P868)</f>
        <v/>
      </c>
      <c r="R868" s="2" t="n"/>
      <c r="S868" s="10" t="n"/>
      <c r="T868" s="38">
        <f>IF(OR(Q868="",S868=""),"",Q868*S868)</f>
        <v/>
      </c>
      <c r="U868" s="12">
        <f>IF(D868="","",D868-TODAY())</f>
        <v/>
      </c>
      <c r="V868" s="6">
        <f>IF(R868="","",IF(R868="Aceptado","Ganado",IF(R868="Rechazado","Perdido",IF(D868&lt;TODAY(),"Vencido","Pendiente"))))</f>
        <v/>
      </c>
      <c r="W868" s="7" t="n"/>
    </row>
    <row r="869">
      <c r="A869" s="2" t="n"/>
      <c r="B869" s="2" t="n"/>
      <c r="C869" s="35" t="n"/>
      <c r="D869" s="39">
        <f>IF(C869="","",C869+30)</f>
        <v/>
      </c>
      <c r="E869" s="2" t="n"/>
      <c r="F869" s="14">
        <f>IF(E869="","",IFERROR(VLOOKUP(E869,'Clientes'!$A$2:$E$1000,2,FALSE),"Cliente no encontrado"))</f>
        <v/>
      </c>
      <c r="G869" s="15">
        <f>IF(E869="","",IFERROR(VLOOKUP(E869,'Clientes'!$A$2:$E$1000,3,FALSE),""))</f>
        <v/>
      </c>
      <c r="H869" s="14">
        <f>IF(E869="","",IFERROR(VLOOKUP(E869,'Clientes'!$A$2:$E$1000,4,FALSE),""))</f>
        <v/>
      </c>
      <c r="I869" s="2" t="n"/>
      <c r="J869" s="7" t="n"/>
      <c r="K869" s="8" t="n"/>
      <c r="L869" s="37" t="n"/>
      <c r="M869" s="10" t="n"/>
      <c r="N869" s="40">
        <f>IF(OR(K869="",L869=""),"",K869*L869*(1-M869))</f>
        <v/>
      </c>
      <c r="O869" s="10" t="n"/>
      <c r="P869" s="40">
        <f>IF(OR(N869="",O869=""),"",N869*O869)</f>
        <v/>
      </c>
      <c r="Q869" s="40">
        <f>IF(OR(N869="",P869=""),"",N869+P869)</f>
        <v/>
      </c>
      <c r="R869" s="2" t="n"/>
      <c r="S869" s="10" t="n"/>
      <c r="T869" s="40">
        <f>IF(OR(Q869="",S869=""),"",Q869*S869)</f>
        <v/>
      </c>
      <c r="U869" s="17">
        <f>IF(D869="","",D869-TODAY())</f>
        <v/>
      </c>
      <c r="V869" s="15">
        <f>IF(R869="","",IF(R869="Aceptado","Ganado",IF(R869="Rechazado","Perdido",IF(D869&lt;TODAY(),"Vencido","Pendiente"))))</f>
        <v/>
      </c>
      <c r="W869" s="7" t="n"/>
    </row>
    <row r="870">
      <c r="A870" s="2" t="n"/>
      <c r="B870" s="2" t="n"/>
      <c r="C870" s="35" t="n"/>
      <c r="D870" s="36">
        <f>IF(C870="","",C870+30)</f>
        <v/>
      </c>
      <c r="E870" s="2" t="n"/>
      <c r="F870" s="5">
        <f>IF(E870="","",IFERROR(VLOOKUP(E870,'Clientes'!$A$2:$E$1000,2,FALSE),"Cliente no encontrado"))</f>
        <v/>
      </c>
      <c r="G870" s="6">
        <f>IF(E870="","",IFERROR(VLOOKUP(E870,'Clientes'!$A$2:$E$1000,3,FALSE),""))</f>
        <v/>
      </c>
      <c r="H870" s="5">
        <f>IF(E870="","",IFERROR(VLOOKUP(E870,'Clientes'!$A$2:$E$1000,4,FALSE),""))</f>
        <v/>
      </c>
      <c r="I870" s="2" t="n"/>
      <c r="J870" s="7" t="n"/>
      <c r="K870" s="8" t="n"/>
      <c r="L870" s="37" t="n"/>
      <c r="M870" s="10" t="n"/>
      <c r="N870" s="38">
        <f>IF(OR(K870="",L870=""),"",K870*L870*(1-M870))</f>
        <v/>
      </c>
      <c r="O870" s="10" t="n"/>
      <c r="P870" s="38">
        <f>IF(OR(N870="",O870=""),"",N870*O870)</f>
        <v/>
      </c>
      <c r="Q870" s="38">
        <f>IF(OR(N870="",P870=""),"",N870+P870)</f>
        <v/>
      </c>
      <c r="R870" s="2" t="n"/>
      <c r="S870" s="10" t="n"/>
      <c r="T870" s="38">
        <f>IF(OR(Q870="",S870=""),"",Q870*S870)</f>
        <v/>
      </c>
      <c r="U870" s="12">
        <f>IF(D870="","",D870-TODAY())</f>
        <v/>
      </c>
      <c r="V870" s="6">
        <f>IF(R870="","",IF(R870="Aceptado","Ganado",IF(R870="Rechazado","Perdido",IF(D870&lt;TODAY(),"Vencido","Pendiente"))))</f>
        <v/>
      </c>
      <c r="W870" s="7" t="n"/>
    </row>
    <row r="871">
      <c r="A871" s="2" t="n"/>
      <c r="B871" s="2" t="n"/>
      <c r="C871" s="35" t="n"/>
      <c r="D871" s="39">
        <f>IF(C871="","",C871+30)</f>
        <v/>
      </c>
      <c r="E871" s="2" t="n"/>
      <c r="F871" s="14">
        <f>IF(E871="","",IFERROR(VLOOKUP(E871,'Clientes'!$A$2:$E$1000,2,FALSE),"Cliente no encontrado"))</f>
        <v/>
      </c>
      <c r="G871" s="15">
        <f>IF(E871="","",IFERROR(VLOOKUP(E871,'Clientes'!$A$2:$E$1000,3,FALSE),""))</f>
        <v/>
      </c>
      <c r="H871" s="14">
        <f>IF(E871="","",IFERROR(VLOOKUP(E871,'Clientes'!$A$2:$E$1000,4,FALSE),""))</f>
        <v/>
      </c>
      <c r="I871" s="2" t="n"/>
      <c r="J871" s="7" t="n"/>
      <c r="K871" s="8" t="n"/>
      <c r="L871" s="37" t="n"/>
      <c r="M871" s="10" t="n"/>
      <c r="N871" s="40">
        <f>IF(OR(K871="",L871=""),"",K871*L871*(1-M871))</f>
        <v/>
      </c>
      <c r="O871" s="10" t="n"/>
      <c r="P871" s="40">
        <f>IF(OR(N871="",O871=""),"",N871*O871)</f>
        <v/>
      </c>
      <c r="Q871" s="40">
        <f>IF(OR(N871="",P871=""),"",N871+P871)</f>
        <v/>
      </c>
      <c r="R871" s="2" t="n"/>
      <c r="S871" s="10" t="n"/>
      <c r="T871" s="40">
        <f>IF(OR(Q871="",S871=""),"",Q871*S871)</f>
        <v/>
      </c>
      <c r="U871" s="17">
        <f>IF(D871="","",D871-TODAY())</f>
        <v/>
      </c>
      <c r="V871" s="15">
        <f>IF(R871="","",IF(R871="Aceptado","Ganado",IF(R871="Rechazado","Perdido",IF(D871&lt;TODAY(),"Vencido","Pendiente"))))</f>
        <v/>
      </c>
      <c r="W871" s="7" t="n"/>
    </row>
    <row r="872">
      <c r="A872" s="2" t="n"/>
      <c r="B872" s="2" t="n"/>
      <c r="C872" s="35" t="n"/>
      <c r="D872" s="36">
        <f>IF(C872="","",C872+30)</f>
        <v/>
      </c>
      <c r="E872" s="2" t="n"/>
      <c r="F872" s="5">
        <f>IF(E872="","",IFERROR(VLOOKUP(E872,'Clientes'!$A$2:$E$1000,2,FALSE),"Cliente no encontrado"))</f>
        <v/>
      </c>
      <c r="G872" s="6">
        <f>IF(E872="","",IFERROR(VLOOKUP(E872,'Clientes'!$A$2:$E$1000,3,FALSE),""))</f>
        <v/>
      </c>
      <c r="H872" s="5">
        <f>IF(E872="","",IFERROR(VLOOKUP(E872,'Clientes'!$A$2:$E$1000,4,FALSE),""))</f>
        <v/>
      </c>
      <c r="I872" s="2" t="n"/>
      <c r="J872" s="7" t="n"/>
      <c r="K872" s="8" t="n"/>
      <c r="L872" s="37" t="n"/>
      <c r="M872" s="10" t="n"/>
      <c r="N872" s="38">
        <f>IF(OR(K872="",L872=""),"",K872*L872*(1-M872))</f>
        <v/>
      </c>
      <c r="O872" s="10" t="n"/>
      <c r="P872" s="38">
        <f>IF(OR(N872="",O872=""),"",N872*O872)</f>
        <v/>
      </c>
      <c r="Q872" s="38">
        <f>IF(OR(N872="",P872=""),"",N872+P872)</f>
        <v/>
      </c>
      <c r="R872" s="2" t="n"/>
      <c r="S872" s="10" t="n"/>
      <c r="T872" s="38">
        <f>IF(OR(Q872="",S872=""),"",Q872*S872)</f>
        <v/>
      </c>
      <c r="U872" s="12">
        <f>IF(D872="","",D872-TODAY())</f>
        <v/>
      </c>
      <c r="V872" s="6">
        <f>IF(R872="","",IF(R872="Aceptado","Ganado",IF(R872="Rechazado","Perdido",IF(D872&lt;TODAY(),"Vencido","Pendiente"))))</f>
        <v/>
      </c>
      <c r="W872" s="7" t="n"/>
    </row>
    <row r="873">
      <c r="A873" s="2" t="n"/>
      <c r="B873" s="2" t="n"/>
      <c r="C873" s="35" t="n"/>
      <c r="D873" s="39">
        <f>IF(C873="","",C873+30)</f>
        <v/>
      </c>
      <c r="E873" s="2" t="n"/>
      <c r="F873" s="14">
        <f>IF(E873="","",IFERROR(VLOOKUP(E873,'Clientes'!$A$2:$E$1000,2,FALSE),"Cliente no encontrado"))</f>
        <v/>
      </c>
      <c r="G873" s="15">
        <f>IF(E873="","",IFERROR(VLOOKUP(E873,'Clientes'!$A$2:$E$1000,3,FALSE),""))</f>
        <v/>
      </c>
      <c r="H873" s="14">
        <f>IF(E873="","",IFERROR(VLOOKUP(E873,'Clientes'!$A$2:$E$1000,4,FALSE),""))</f>
        <v/>
      </c>
      <c r="I873" s="2" t="n"/>
      <c r="J873" s="7" t="n"/>
      <c r="K873" s="8" t="n"/>
      <c r="L873" s="37" t="n"/>
      <c r="M873" s="10" t="n"/>
      <c r="N873" s="40">
        <f>IF(OR(K873="",L873=""),"",K873*L873*(1-M873))</f>
        <v/>
      </c>
      <c r="O873" s="10" t="n"/>
      <c r="P873" s="40">
        <f>IF(OR(N873="",O873=""),"",N873*O873)</f>
        <v/>
      </c>
      <c r="Q873" s="40">
        <f>IF(OR(N873="",P873=""),"",N873+P873)</f>
        <v/>
      </c>
      <c r="R873" s="2" t="n"/>
      <c r="S873" s="10" t="n"/>
      <c r="T873" s="40">
        <f>IF(OR(Q873="",S873=""),"",Q873*S873)</f>
        <v/>
      </c>
      <c r="U873" s="17">
        <f>IF(D873="","",D873-TODAY())</f>
        <v/>
      </c>
      <c r="V873" s="15">
        <f>IF(R873="","",IF(R873="Aceptado","Ganado",IF(R873="Rechazado","Perdido",IF(D873&lt;TODAY(),"Vencido","Pendiente"))))</f>
        <v/>
      </c>
      <c r="W873" s="7" t="n"/>
    </row>
    <row r="874">
      <c r="A874" s="2" t="n"/>
      <c r="B874" s="2" t="n"/>
      <c r="C874" s="35" t="n"/>
      <c r="D874" s="36">
        <f>IF(C874="","",C874+30)</f>
        <v/>
      </c>
      <c r="E874" s="2" t="n"/>
      <c r="F874" s="5">
        <f>IF(E874="","",IFERROR(VLOOKUP(E874,'Clientes'!$A$2:$E$1000,2,FALSE),"Cliente no encontrado"))</f>
        <v/>
      </c>
      <c r="G874" s="6">
        <f>IF(E874="","",IFERROR(VLOOKUP(E874,'Clientes'!$A$2:$E$1000,3,FALSE),""))</f>
        <v/>
      </c>
      <c r="H874" s="5">
        <f>IF(E874="","",IFERROR(VLOOKUP(E874,'Clientes'!$A$2:$E$1000,4,FALSE),""))</f>
        <v/>
      </c>
      <c r="I874" s="2" t="n"/>
      <c r="J874" s="7" t="n"/>
      <c r="K874" s="8" t="n"/>
      <c r="L874" s="37" t="n"/>
      <c r="M874" s="10" t="n"/>
      <c r="N874" s="38">
        <f>IF(OR(K874="",L874=""),"",K874*L874*(1-M874))</f>
        <v/>
      </c>
      <c r="O874" s="10" t="n"/>
      <c r="P874" s="38">
        <f>IF(OR(N874="",O874=""),"",N874*O874)</f>
        <v/>
      </c>
      <c r="Q874" s="38">
        <f>IF(OR(N874="",P874=""),"",N874+P874)</f>
        <v/>
      </c>
      <c r="R874" s="2" t="n"/>
      <c r="S874" s="10" t="n"/>
      <c r="T874" s="38">
        <f>IF(OR(Q874="",S874=""),"",Q874*S874)</f>
        <v/>
      </c>
      <c r="U874" s="12">
        <f>IF(D874="","",D874-TODAY())</f>
        <v/>
      </c>
      <c r="V874" s="6">
        <f>IF(R874="","",IF(R874="Aceptado","Ganado",IF(R874="Rechazado","Perdido",IF(D874&lt;TODAY(),"Vencido","Pendiente"))))</f>
        <v/>
      </c>
      <c r="W874" s="7" t="n"/>
    </row>
    <row r="875">
      <c r="A875" s="2" t="n"/>
      <c r="B875" s="2" t="n"/>
      <c r="C875" s="35" t="n"/>
      <c r="D875" s="39">
        <f>IF(C875="","",C875+30)</f>
        <v/>
      </c>
      <c r="E875" s="2" t="n"/>
      <c r="F875" s="14">
        <f>IF(E875="","",IFERROR(VLOOKUP(E875,'Clientes'!$A$2:$E$1000,2,FALSE),"Cliente no encontrado"))</f>
        <v/>
      </c>
      <c r="G875" s="15">
        <f>IF(E875="","",IFERROR(VLOOKUP(E875,'Clientes'!$A$2:$E$1000,3,FALSE),""))</f>
        <v/>
      </c>
      <c r="H875" s="14">
        <f>IF(E875="","",IFERROR(VLOOKUP(E875,'Clientes'!$A$2:$E$1000,4,FALSE),""))</f>
        <v/>
      </c>
      <c r="I875" s="2" t="n"/>
      <c r="J875" s="7" t="n"/>
      <c r="K875" s="8" t="n"/>
      <c r="L875" s="37" t="n"/>
      <c r="M875" s="10" t="n"/>
      <c r="N875" s="40">
        <f>IF(OR(K875="",L875=""),"",K875*L875*(1-M875))</f>
        <v/>
      </c>
      <c r="O875" s="10" t="n"/>
      <c r="P875" s="40">
        <f>IF(OR(N875="",O875=""),"",N875*O875)</f>
        <v/>
      </c>
      <c r="Q875" s="40">
        <f>IF(OR(N875="",P875=""),"",N875+P875)</f>
        <v/>
      </c>
      <c r="R875" s="2" t="n"/>
      <c r="S875" s="10" t="n"/>
      <c r="T875" s="40">
        <f>IF(OR(Q875="",S875=""),"",Q875*S875)</f>
        <v/>
      </c>
      <c r="U875" s="17">
        <f>IF(D875="","",D875-TODAY())</f>
        <v/>
      </c>
      <c r="V875" s="15">
        <f>IF(R875="","",IF(R875="Aceptado","Ganado",IF(R875="Rechazado","Perdido",IF(D875&lt;TODAY(),"Vencido","Pendiente"))))</f>
        <v/>
      </c>
      <c r="W875" s="7" t="n"/>
    </row>
    <row r="876">
      <c r="A876" s="2" t="n"/>
      <c r="B876" s="2" t="n"/>
      <c r="C876" s="35" t="n"/>
      <c r="D876" s="36">
        <f>IF(C876="","",C876+30)</f>
        <v/>
      </c>
      <c r="E876" s="2" t="n"/>
      <c r="F876" s="5">
        <f>IF(E876="","",IFERROR(VLOOKUP(E876,'Clientes'!$A$2:$E$1000,2,FALSE),"Cliente no encontrado"))</f>
        <v/>
      </c>
      <c r="G876" s="6">
        <f>IF(E876="","",IFERROR(VLOOKUP(E876,'Clientes'!$A$2:$E$1000,3,FALSE),""))</f>
        <v/>
      </c>
      <c r="H876" s="5">
        <f>IF(E876="","",IFERROR(VLOOKUP(E876,'Clientes'!$A$2:$E$1000,4,FALSE),""))</f>
        <v/>
      </c>
      <c r="I876" s="2" t="n"/>
      <c r="J876" s="7" t="n"/>
      <c r="K876" s="8" t="n"/>
      <c r="L876" s="37" t="n"/>
      <c r="M876" s="10" t="n"/>
      <c r="N876" s="38">
        <f>IF(OR(K876="",L876=""),"",K876*L876*(1-M876))</f>
        <v/>
      </c>
      <c r="O876" s="10" t="n"/>
      <c r="P876" s="38">
        <f>IF(OR(N876="",O876=""),"",N876*O876)</f>
        <v/>
      </c>
      <c r="Q876" s="38">
        <f>IF(OR(N876="",P876=""),"",N876+P876)</f>
        <v/>
      </c>
      <c r="R876" s="2" t="n"/>
      <c r="S876" s="10" t="n"/>
      <c r="T876" s="38">
        <f>IF(OR(Q876="",S876=""),"",Q876*S876)</f>
        <v/>
      </c>
      <c r="U876" s="12">
        <f>IF(D876="","",D876-TODAY())</f>
        <v/>
      </c>
      <c r="V876" s="6">
        <f>IF(R876="","",IF(R876="Aceptado","Ganado",IF(R876="Rechazado","Perdido",IF(D876&lt;TODAY(),"Vencido","Pendiente"))))</f>
        <v/>
      </c>
      <c r="W876" s="7" t="n"/>
    </row>
    <row r="877">
      <c r="A877" s="2" t="n"/>
      <c r="B877" s="2" t="n"/>
      <c r="C877" s="35" t="n"/>
      <c r="D877" s="39">
        <f>IF(C877="","",C877+30)</f>
        <v/>
      </c>
      <c r="E877" s="2" t="n"/>
      <c r="F877" s="14">
        <f>IF(E877="","",IFERROR(VLOOKUP(E877,'Clientes'!$A$2:$E$1000,2,FALSE),"Cliente no encontrado"))</f>
        <v/>
      </c>
      <c r="G877" s="15">
        <f>IF(E877="","",IFERROR(VLOOKUP(E877,'Clientes'!$A$2:$E$1000,3,FALSE),""))</f>
        <v/>
      </c>
      <c r="H877" s="14">
        <f>IF(E877="","",IFERROR(VLOOKUP(E877,'Clientes'!$A$2:$E$1000,4,FALSE),""))</f>
        <v/>
      </c>
      <c r="I877" s="2" t="n"/>
      <c r="J877" s="7" t="n"/>
      <c r="K877" s="8" t="n"/>
      <c r="L877" s="37" t="n"/>
      <c r="M877" s="10" t="n"/>
      <c r="N877" s="40">
        <f>IF(OR(K877="",L877=""),"",K877*L877*(1-M877))</f>
        <v/>
      </c>
      <c r="O877" s="10" t="n"/>
      <c r="P877" s="40">
        <f>IF(OR(N877="",O877=""),"",N877*O877)</f>
        <v/>
      </c>
      <c r="Q877" s="40">
        <f>IF(OR(N877="",P877=""),"",N877+P877)</f>
        <v/>
      </c>
      <c r="R877" s="2" t="n"/>
      <c r="S877" s="10" t="n"/>
      <c r="T877" s="40">
        <f>IF(OR(Q877="",S877=""),"",Q877*S877)</f>
        <v/>
      </c>
      <c r="U877" s="17">
        <f>IF(D877="","",D877-TODAY())</f>
        <v/>
      </c>
      <c r="V877" s="15">
        <f>IF(R877="","",IF(R877="Aceptado","Ganado",IF(R877="Rechazado","Perdido",IF(D877&lt;TODAY(),"Vencido","Pendiente"))))</f>
        <v/>
      </c>
      <c r="W877" s="7" t="n"/>
    </row>
    <row r="878">
      <c r="A878" s="2" t="n"/>
      <c r="B878" s="2" t="n"/>
      <c r="C878" s="35" t="n"/>
      <c r="D878" s="36">
        <f>IF(C878="","",C878+30)</f>
        <v/>
      </c>
      <c r="E878" s="2" t="n"/>
      <c r="F878" s="5">
        <f>IF(E878="","",IFERROR(VLOOKUP(E878,'Clientes'!$A$2:$E$1000,2,FALSE),"Cliente no encontrado"))</f>
        <v/>
      </c>
      <c r="G878" s="6">
        <f>IF(E878="","",IFERROR(VLOOKUP(E878,'Clientes'!$A$2:$E$1000,3,FALSE),""))</f>
        <v/>
      </c>
      <c r="H878" s="5">
        <f>IF(E878="","",IFERROR(VLOOKUP(E878,'Clientes'!$A$2:$E$1000,4,FALSE),""))</f>
        <v/>
      </c>
      <c r="I878" s="2" t="n"/>
      <c r="J878" s="7" t="n"/>
      <c r="K878" s="8" t="n"/>
      <c r="L878" s="37" t="n"/>
      <c r="M878" s="10" t="n"/>
      <c r="N878" s="38">
        <f>IF(OR(K878="",L878=""),"",K878*L878*(1-M878))</f>
        <v/>
      </c>
      <c r="O878" s="10" t="n"/>
      <c r="P878" s="38">
        <f>IF(OR(N878="",O878=""),"",N878*O878)</f>
        <v/>
      </c>
      <c r="Q878" s="38">
        <f>IF(OR(N878="",P878=""),"",N878+P878)</f>
        <v/>
      </c>
      <c r="R878" s="2" t="n"/>
      <c r="S878" s="10" t="n"/>
      <c r="T878" s="38">
        <f>IF(OR(Q878="",S878=""),"",Q878*S878)</f>
        <v/>
      </c>
      <c r="U878" s="12">
        <f>IF(D878="","",D878-TODAY())</f>
        <v/>
      </c>
      <c r="V878" s="6">
        <f>IF(R878="","",IF(R878="Aceptado","Ganado",IF(R878="Rechazado","Perdido",IF(D878&lt;TODAY(),"Vencido","Pendiente"))))</f>
        <v/>
      </c>
      <c r="W878" s="7" t="n"/>
    </row>
    <row r="879">
      <c r="A879" s="2" t="n"/>
      <c r="B879" s="2" t="n"/>
      <c r="C879" s="35" t="n"/>
      <c r="D879" s="39">
        <f>IF(C879="","",C879+30)</f>
        <v/>
      </c>
      <c r="E879" s="2" t="n"/>
      <c r="F879" s="14">
        <f>IF(E879="","",IFERROR(VLOOKUP(E879,'Clientes'!$A$2:$E$1000,2,FALSE),"Cliente no encontrado"))</f>
        <v/>
      </c>
      <c r="G879" s="15">
        <f>IF(E879="","",IFERROR(VLOOKUP(E879,'Clientes'!$A$2:$E$1000,3,FALSE),""))</f>
        <v/>
      </c>
      <c r="H879" s="14">
        <f>IF(E879="","",IFERROR(VLOOKUP(E879,'Clientes'!$A$2:$E$1000,4,FALSE),""))</f>
        <v/>
      </c>
      <c r="I879" s="2" t="n"/>
      <c r="J879" s="7" t="n"/>
      <c r="K879" s="8" t="n"/>
      <c r="L879" s="37" t="n"/>
      <c r="M879" s="10" t="n"/>
      <c r="N879" s="40">
        <f>IF(OR(K879="",L879=""),"",K879*L879*(1-M879))</f>
        <v/>
      </c>
      <c r="O879" s="10" t="n"/>
      <c r="P879" s="40">
        <f>IF(OR(N879="",O879=""),"",N879*O879)</f>
        <v/>
      </c>
      <c r="Q879" s="40">
        <f>IF(OR(N879="",P879=""),"",N879+P879)</f>
        <v/>
      </c>
      <c r="R879" s="2" t="n"/>
      <c r="S879" s="10" t="n"/>
      <c r="T879" s="40">
        <f>IF(OR(Q879="",S879=""),"",Q879*S879)</f>
        <v/>
      </c>
      <c r="U879" s="17">
        <f>IF(D879="","",D879-TODAY())</f>
        <v/>
      </c>
      <c r="V879" s="15">
        <f>IF(R879="","",IF(R879="Aceptado","Ganado",IF(R879="Rechazado","Perdido",IF(D879&lt;TODAY(),"Vencido","Pendiente"))))</f>
        <v/>
      </c>
      <c r="W879" s="7" t="n"/>
    </row>
    <row r="880">
      <c r="A880" s="2" t="n"/>
      <c r="B880" s="2" t="n"/>
      <c r="C880" s="35" t="n"/>
      <c r="D880" s="36">
        <f>IF(C880="","",C880+30)</f>
        <v/>
      </c>
      <c r="E880" s="2" t="n"/>
      <c r="F880" s="5">
        <f>IF(E880="","",IFERROR(VLOOKUP(E880,'Clientes'!$A$2:$E$1000,2,FALSE),"Cliente no encontrado"))</f>
        <v/>
      </c>
      <c r="G880" s="6">
        <f>IF(E880="","",IFERROR(VLOOKUP(E880,'Clientes'!$A$2:$E$1000,3,FALSE),""))</f>
        <v/>
      </c>
      <c r="H880" s="5">
        <f>IF(E880="","",IFERROR(VLOOKUP(E880,'Clientes'!$A$2:$E$1000,4,FALSE),""))</f>
        <v/>
      </c>
      <c r="I880" s="2" t="n"/>
      <c r="J880" s="7" t="n"/>
      <c r="K880" s="8" t="n"/>
      <c r="L880" s="37" t="n"/>
      <c r="M880" s="10" t="n"/>
      <c r="N880" s="38">
        <f>IF(OR(K880="",L880=""),"",K880*L880*(1-M880))</f>
        <v/>
      </c>
      <c r="O880" s="10" t="n"/>
      <c r="P880" s="38">
        <f>IF(OR(N880="",O880=""),"",N880*O880)</f>
        <v/>
      </c>
      <c r="Q880" s="38">
        <f>IF(OR(N880="",P880=""),"",N880+P880)</f>
        <v/>
      </c>
      <c r="R880" s="2" t="n"/>
      <c r="S880" s="10" t="n"/>
      <c r="T880" s="38">
        <f>IF(OR(Q880="",S880=""),"",Q880*S880)</f>
        <v/>
      </c>
      <c r="U880" s="12">
        <f>IF(D880="","",D880-TODAY())</f>
        <v/>
      </c>
      <c r="V880" s="6">
        <f>IF(R880="","",IF(R880="Aceptado","Ganado",IF(R880="Rechazado","Perdido",IF(D880&lt;TODAY(),"Vencido","Pendiente"))))</f>
        <v/>
      </c>
      <c r="W880" s="7" t="n"/>
    </row>
    <row r="881">
      <c r="A881" s="2" t="n"/>
      <c r="B881" s="2" t="n"/>
      <c r="C881" s="35" t="n"/>
      <c r="D881" s="39">
        <f>IF(C881="","",C881+30)</f>
        <v/>
      </c>
      <c r="E881" s="2" t="n"/>
      <c r="F881" s="14">
        <f>IF(E881="","",IFERROR(VLOOKUP(E881,'Clientes'!$A$2:$E$1000,2,FALSE),"Cliente no encontrado"))</f>
        <v/>
      </c>
      <c r="G881" s="15">
        <f>IF(E881="","",IFERROR(VLOOKUP(E881,'Clientes'!$A$2:$E$1000,3,FALSE),""))</f>
        <v/>
      </c>
      <c r="H881" s="14">
        <f>IF(E881="","",IFERROR(VLOOKUP(E881,'Clientes'!$A$2:$E$1000,4,FALSE),""))</f>
        <v/>
      </c>
      <c r="I881" s="2" t="n"/>
      <c r="J881" s="7" t="n"/>
      <c r="K881" s="8" t="n"/>
      <c r="L881" s="37" t="n"/>
      <c r="M881" s="10" t="n"/>
      <c r="N881" s="40">
        <f>IF(OR(K881="",L881=""),"",K881*L881*(1-M881))</f>
        <v/>
      </c>
      <c r="O881" s="10" t="n"/>
      <c r="P881" s="40">
        <f>IF(OR(N881="",O881=""),"",N881*O881)</f>
        <v/>
      </c>
      <c r="Q881" s="40">
        <f>IF(OR(N881="",P881=""),"",N881+P881)</f>
        <v/>
      </c>
      <c r="R881" s="2" t="n"/>
      <c r="S881" s="10" t="n"/>
      <c r="T881" s="40">
        <f>IF(OR(Q881="",S881=""),"",Q881*S881)</f>
        <v/>
      </c>
      <c r="U881" s="17">
        <f>IF(D881="","",D881-TODAY())</f>
        <v/>
      </c>
      <c r="V881" s="15">
        <f>IF(R881="","",IF(R881="Aceptado","Ganado",IF(R881="Rechazado","Perdido",IF(D881&lt;TODAY(),"Vencido","Pendiente"))))</f>
        <v/>
      </c>
      <c r="W881" s="7" t="n"/>
    </row>
    <row r="882">
      <c r="A882" s="2" t="n"/>
      <c r="B882" s="2" t="n"/>
      <c r="C882" s="35" t="n"/>
      <c r="D882" s="36">
        <f>IF(C882="","",C882+30)</f>
        <v/>
      </c>
      <c r="E882" s="2" t="n"/>
      <c r="F882" s="5">
        <f>IF(E882="","",IFERROR(VLOOKUP(E882,'Clientes'!$A$2:$E$1000,2,FALSE),"Cliente no encontrado"))</f>
        <v/>
      </c>
      <c r="G882" s="6">
        <f>IF(E882="","",IFERROR(VLOOKUP(E882,'Clientes'!$A$2:$E$1000,3,FALSE),""))</f>
        <v/>
      </c>
      <c r="H882" s="5">
        <f>IF(E882="","",IFERROR(VLOOKUP(E882,'Clientes'!$A$2:$E$1000,4,FALSE),""))</f>
        <v/>
      </c>
      <c r="I882" s="2" t="n"/>
      <c r="J882" s="7" t="n"/>
      <c r="K882" s="8" t="n"/>
      <c r="L882" s="37" t="n"/>
      <c r="M882" s="10" t="n"/>
      <c r="N882" s="38">
        <f>IF(OR(K882="",L882=""),"",K882*L882*(1-M882))</f>
        <v/>
      </c>
      <c r="O882" s="10" t="n"/>
      <c r="P882" s="38">
        <f>IF(OR(N882="",O882=""),"",N882*O882)</f>
        <v/>
      </c>
      <c r="Q882" s="38">
        <f>IF(OR(N882="",P882=""),"",N882+P882)</f>
        <v/>
      </c>
      <c r="R882" s="2" t="n"/>
      <c r="S882" s="10" t="n"/>
      <c r="T882" s="38">
        <f>IF(OR(Q882="",S882=""),"",Q882*S882)</f>
        <v/>
      </c>
      <c r="U882" s="12">
        <f>IF(D882="","",D882-TODAY())</f>
        <v/>
      </c>
      <c r="V882" s="6">
        <f>IF(R882="","",IF(R882="Aceptado","Ganado",IF(R882="Rechazado","Perdido",IF(D882&lt;TODAY(),"Vencido","Pendiente"))))</f>
        <v/>
      </c>
      <c r="W882" s="7" t="n"/>
    </row>
    <row r="883">
      <c r="A883" s="2" t="n"/>
      <c r="B883" s="2" t="n"/>
      <c r="C883" s="35" t="n"/>
      <c r="D883" s="39">
        <f>IF(C883="","",C883+30)</f>
        <v/>
      </c>
      <c r="E883" s="2" t="n"/>
      <c r="F883" s="14">
        <f>IF(E883="","",IFERROR(VLOOKUP(E883,'Clientes'!$A$2:$E$1000,2,FALSE),"Cliente no encontrado"))</f>
        <v/>
      </c>
      <c r="G883" s="15">
        <f>IF(E883="","",IFERROR(VLOOKUP(E883,'Clientes'!$A$2:$E$1000,3,FALSE),""))</f>
        <v/>
      </c>
      <c r="H883" s="14">
        <f>IF(E883="","",IFERROR(VLOOKUP(E883,'Clientes'!$A$2:$E$1000,4,FALSE),""))</f>
        <v/>
      </c>
      <c r="I883" s="2" t="n"/>
      <c r="J883" s="7" t="n"/>
      <c r="K883" s="8" t="n"/>
      <c r="L883" s="37" t="n"/>
      <c r="M883" s="10" t="n"/>
      <c r="N883" s="40">
        <f>IF(OR(K883="",L883=""),"",K883*L883*(1-M883))</f>
        <v/>
      </c>
      <c r="O883" s="10" t="n"/>
      <c r="P883" s="40">
        <f>IF(OR(N883="",O883=""),"",N883*O883)</f>
        <v/>
      </c>
      <c r="Q883" s="40">
        <f>IF(OR(N883="",P883=""),"",N883+P883)</f>
        <v/>
      </c>
      <c r="R883" s="2" t="n"/>
      <c r="S883" s="10" t="n"/>
      <c r="T883" s="40">
        <f>IF(OR(Q883="",S883=""),"",Q883*S883)</f>
        <v/>
      </c>
      <c r="U883" s="17">
        <f>IF(D883="","",D883-TODAY())</f>
        <v/>
      </c>
      <c r="V883" s="15">
        <f>IF(R883="","",IF(R883="Aceptado","Ganado",IF(R883="Rechazado","Perdido",IF(D883&lt;TODAY(),"Vencido","Pendiente"))))</f>
        <v/>
      </c>
      <c r="W883" s="7" t="n"/>
    </row>
    <row r="884">
      <c r="A884" s="2" t="n"/>
      <c r="B884" s="2" t="n"/>
      <c r="C884" s="35" t="n"/>
      <c r="D884" s="36">
        <f>IF(C884="","",C884+30)</f>
        <v/>
      </c>
      <c r="E884" s="2" t="n"/>
      <c r="F884" s="5">
        <f>IF(E884="","",IFERROR(VLOOKUP(E884,'Clientes'!$A$2:$E$1000,2,FALSE),"Cliente no encontrado"))</f>
        <v/>
      </c>
      <c r="G884" s="6">
        <f>IF(E884="","",IFERROR(VLOOKUP(E884,'Clientes'!$A$2:$E$1000,3,FALSE),""))</f>
        <v/>
      </c>
      <c r="H884" s="5">
        <f>IF(E884="","",IFERROR(VLOOKUP(E884,'Clientes'!$A$2:$E$1000,4,FALSE),""))</f>
        <v/>
      </c>
      <c r="I884" s="2" t="n"/>
      <c r="J884" s="7" t="n"/>
      <c r="K884" s="8" t="n"/>
      <c r="L884" s="37" t="n"/>
      <c r="M884" s="10" t="n"/>
      <c r="N884" s="38">
        <f>IF(OR(K884="",L884=""),"",K884*L884*(1-M884))</f>
        <v/>
      </c>
      <c r="O884" s="10" t="n"/>
      <c r="P884" s="38">
        <f>IF(OR(N884="",O884=""),"",N884*O884)</f>
        <v/>
      </c>
      <c r="Q884" s="38">
        <f>IF(OR(N884="",P884=""),"",N884+P884)</f>
        <v/>
      </c>
      <c r="R884" s="2" t="n"/>
      <c r="S884" s="10" t="n"/>
      <c r="T884" s="38">
        <f>IF(OR(Q884="",S884=""),"",Q884*S884)</f>
        <v/>
      </c>
      <c r="U884" s="12">
        <f>IF(D884="","",D884-TODAY())</f>
        <v/>
      </c>
      <c r="V884" s="6">
        <f>IF(R884="","",IF(R884="Aceptado","Ganado",IF(R884="Rechazado","Perdido",IF(D884&lt;TODAY(),"Vencido","Pendiente"))))</f>
        <v/>
      </c>
      <c r="W884" s="7" t="n"/>
    </row>
    <row r="885">
      <c r="A885" s="2" t="n"/>
      <c r="B885" s="2" t="n"/>
      <c r="C885" s="35" t="n"/>
      <c r="D885" s="39">
        <f>IF(C885="","",C885+30)</f>
        <v/>
      </c>
      <c r="E885" s="2" t="n"/>
      <c r="F885" s="14">
        <f>IF(E885="","",IFERROR(VLOOKUP(E885,'Clientes'!$A$2:$E$1000,2,FALSE),"Cliente no encontrado"))</f>
        <v/>
      </c>
      <c r="G885" s="15">
        <f>IF(E885="","",IFERROR(VLOOKUP(E885,'Clientes'!$A$2:$E$1000,3,FALSE),""))</f>
        <v/>
      </c>
      <c r="H885" s="14">
        <f>IF(E885="","",IFERROR(VLOOKUP(E885,'Clientes'!$A$2:$E$1000,4,FALSE),""))</f>
        <v/>
      </c>
      <c r="I885" s="2" t="n"/>
      <c r="J885" s="7" t="n"/>
      <c r="K885" s="8" t="n"/>
      <c r="L885" s="37" t="n"/>
      <c r="M885" s="10" t="n"/>
      <c r="N885" s="40">
        <f>IF(OR(K885="",L885=""),"",K885*L885*(1-M885))</f>
        <v/>
      </c>
      <c r="O885" s="10" t="n"/>
      <c r="P885" s="40">
        <f>IF(OR(N885="",O885=""),"",N885*O885)</f>
        <v/>
      </c>
      <c r="Q885" s="40">
        <f>IF(OR(N885="",P885=""),"",N885+P885)</f>
        <v/>
      </c>
      <c r="R885" s="2" t="n"/>
      <c r="S885" s="10" t="n"/>
      <c r="T885" s="40">
        <f>IF(OR(Q885="",S885=""),"",Q885*S885)</f>
        <v/>
      </c>
      <c r="U885" s="17">
        <f>IF(D885="","",D885-TODAY())</f>
        <v/>
      </c>
      <c r="V885" s="15">
        <f>IF(R885="","",IF(R885="Aceptado","Ganado",IF(R885="Rechazado","Perdido",IF(D885&lt;TODAY(),"Vencido","Pendiente"))))</f>
        <v/>
      </c>
      <c r="W885" s="7" t="n"/>
    </row>
    <row r="886">
      <c r="A886" s="2" t="n"/>
      <c r="B886" s="2" t="n"/>
      <c r="C886" s="35" t="n"/>
      <c r="D886" s="36">
        <f>IF(C886="","",C886+30)</f>
        <v/>
      </c>
      <c r="E886" s="2" t="n"/>
      <c r="F886" s="5">
        <f>IF(E886="","",IFERROR(VLOOKUP(E886,'Clientes'!$A$2:$E$1000,2,FALSE),"Cliente no encontrado"))</f>
        <v/>
      </c>
      <c r="G886" s="6">
        <f>IF(E886="","",IFERROR(VLOOKUP(E886,'Clientes'!$A$2:$E$1000,3,FALSE),""))</f>
        <v/>
      </c>
      <c r="H886" s="5">
        <f>IF(E886="","",IFERROR(VLOOKUP(E886,'Clientes'!$A$2:$E$1000,4,FALSE),""))</f>
        <v/>
      </c>
      <c r="I886" s="2" t="n"/>
      <c r="J886" s="7" t="n"/>
      <c r="K886" s="8" t="n"/>
      <c r="L886" s="37" t="n"/>
      <c r="M886" s="10" t="n"/>
      <c r="N886" s="38">
        <f>IF(OR(K886="",L886=""),"",K886*L886*(1-M886))</f>
        <v/>
      </c>
      <c r="O886" s="10" t="n"/>
      <c r="P886" s="38">
        <f>IF(OR(N886="",O886=""),"",N886*O886)</f>
        <v/>
      </c>
      <c r="Q886" s="38">
        <f>IF(OR(N886="",P886=""),"",N886+P886)</f>
        <v/>
      </c>
      <c r="R886" s="2" t="n"/>
      <c r="S886" s="10" t="n"/>
      <c r="T886" s="38">
        <f>IF(OR(Q886="",S886=""),"",Q886*S886)</f>
        <v/>
      </c>
      <c r="U886" s="12">
        <f>IF(D886="","",D886-TODAY())</f>
        <v/>
      </c>
      <c r="V886" s="6">
        <f>IF(R886="","",IF(R886="Aceptado","Ganado",IF(R886="Rechazado","Perdido",IF(D886&lt;TODAY(),"Vencido","Pendiente"))))</f>
        <v/>
      </c>
      <c r="W886" s="7" t="n"/>
    </row>
    <row r="887">
      <c r="A887" s="2" t="n"/>
      <c r="B887" s="2" t="n"/>
      <c r="C887" s="35" t="n"/>
      <c r="D887" s="39">
        <f>IF(C887="","",C887+30)</f>
        <v/>
      </c>
      <c r="E887" s="2" t="n"/>
      <c r="F887" s="14">
        <f>IF(E887="","",IFERROR(VLOOKUP(E887,'Clientes'!$A$2:$E$1000,2,FALSE),"Cliente no encontrado"))</f>
        <v/>
      </c>
      <c r="G887" s="15">
        <f>IF(E887="","",IFERROR(VLOOKUP(E887,'Clientes'!$A$2:$E$1000,3,FALSE),""))</f>
        <v/>
      </c>
      <c r="H887" s="14">
        <f>IF(E887="","",IFERROR(VLOOKUP(E887,'Clientes'!$A$2:$E$1000,4,FALSE),""))</f>
        <v/>
      </c>
      <c r="I887" s="2" t="n"/>
      <c r="J887" s="7" t="n"/>
      <c r="K887" s="8" t="n"/>
      <c r="L887" s="37" t="n"/>
      <c r="M887" s="10" t="n"/>
      <c r="N887" s="40">
        <f>IF(OR(K887="",L887=""),"",K887*L887*(1-M887))</f>
        <v/>
      </c>
      <c r="O887" s="10" t="n"/>
      <c r="P887" s="40">
        <f>IF(OR(N887="",O887=""),"",N887*O887)</f>
        <v/>
      </c>
      <c r="Q887" s="40">
        <f>IF(OR(N887="",P887=""),"",N887+P887)</f>
        <v/>
      </c>
      <c r="R887" s="2" t="n"/>
      <c r="S887" s="10" t="n"/>
      <c r="T887" s="40">
        <f>IF(OR(Q887="",S887=""),"",Q887*S887)</f>
        <v/>
      </c>
      <c r="U887" s="17">
        <f>IF(D887="","",D887-TODAY())</f>
        <v/>
      </c>
      <c r="V887" s="15">
        <f>IF(R887="","",IF(R887="Aceptado","Ganado",IF(R887="Rechazado","Perdido",IF(D887&lt;TODAY(),"Vencido","Pendiente"))))</f>
        <v/>
      </c>
      <c r="W887" s="7" t="n"/>
    </row>
    <row r="888">
      <c r="A888" s="2" t="n"/>
      <c r="B888" s="2" t="n"/>
      <c r="C888" s="35" t="n"/>
      <c r="D888" s="36">
        <f>IF(C888="","",C888+30)</f>
        <v/>
      </c>
      <c r="E888" s="2" t="n"/>
      <c r="F888" s="5">
        <f>IF(E888="","",IFERROR(VLOOKUP(E888,'Clientes'!$A$2:$E$1000,2,FALSE),"Cliente no encontrado"))</f>
        <v/>
      </c>
      <c r="G888" s="6">
        <f>IF(E888="","",IFERROR(VLOOKUP(E888,'Clientes'!$A$2:$E$1000,3,FALSE),""))</f>
        <v/>
      </c>
      <c r="H888" s="5">
        <f>IF(E888="","",IFERROR(VLOOKUP(E888,'Clientes'!$A$2:$E$1000,4,FALSE),""))</f>
        <v/>
      </c>
      <c r="I888" s="2" t="n"/>
      <c r="J888" s="7" t="n"/>
      <c r="K888" s="8" t="n"/>
      <c r="L888" s="37" t="n"/>
      <c r="M888" s="10" t="n"/>
      <c r="N888" s="38">
        <f>IF(OR(K888="",L888=""),"",K888*L888*(1-M888))</f>
        <v/>
      </c>
      <c r="O888" s="10" t="n"/>
      <c r="P888" s="38">
        <f>IF(OR(N888="",O888=""),"",N888*O888)</f>
        <v/>
      </c>
      <c r="Q888" s="38">
        <f>IF(OR(N888="",P888=""),"",N888+P888)</f>
        <v/>
      </c>
      <c r="R888" s="2" t="n"/>
      <c r="S888" s="10" t="n"/>
      <c r="T888" s="38">
        <f>IF(OR(Q888="",S888=""),"",Q888*S888)</f>
        <v/>
      </c>
      <c r="U888" s="12">
        <f>IF(D888="","",D888-TODAY())</f>
        <v/>
      </c>
      <c r="V888" s="6">
        <f>IF(R888="","",IF(R888="Aceptado","Ganado",IF(R888="Rechazado","Perdido",IF(D888&lt;TODAY(),"Vencido","Pendiente"))))</f>
        <v/>
      </c>
      <c r="W888" s="7" t="n"/>
    </row>
    <row r="889">
      <c r="A889" s="2" t="n"/>
      <c r="B889" s="2" t="n"/>
      <c r="C889" s="35" t="n"/>
      <c r="D889" s="39">
        <f>IF(C889="","",C889+30)</f>
        <v/>
      </c>
      <c r="E889" s="2" t="n"/>
      <c r="F889" s="14">
        <f>IF(E889="","",IFERROR(VLOOKUP(E889,'Clientes'!$A$2:$E$1000,2,FALSE),"Cliente no encontrado"))</f>
        <v/>
      </c>
      <c r="G889" s="15">
        <f>IF(E889="","",IFERROR(VLOOKUP(E889,'Clientes'!$A$2:$E$1000,3,FALSE),""))</f>
        <v/>
      </c>
      <c r="H889" s="14">
        <f>IF(E889="","",IFERROR(VLOOKUP(E889,'Clientes'!$A$2:$E$1000,4,FALSE),""))</f>
        <v/>
      </c>
      <c r="I889" s="2" t="n"/>
      <c r="J889" s="7" t="n"/>
      <c r="K889" s="8" t="n"/>
      <c r="L889" s="37" t="n"/>
      <c r="M889" s="10" t="n"/>
      <c r="N889" s="40">
        <f>IF(OR(K889="",L889=""),"",K889*L889*(1-M889))</f>
        <v/>
      </c>
      <c r="O889" s="10" t="n"/>
      <c r="P889" s="40">
        <f>IF(OR(N889="",O889=""),"",N889*O889)</f>
        <v/>
      </c>
      <c r="Q889" s="40">
        <f>IF(OR(N889="",P889=""),"",N889+P889)</f>
        <v/>
      </c>
      <c r="R889" s="2" t="n"/>
      <c r="S889" s="10" t="n"/>
      <c r="T889" s="40">
        <f>IF(OR(Q889="",S889=""),"",Q889*S889)</f>
        <v/>
      </c>
      <c r="U889" s="17">
        <f>IF(D889="","",D889-TODAY())</f>
        <v/>
      </c>
      <c r="V889" s="15">
        <f>IF(R889="","",IF(R889="Aceptado","Ganado",IF(R889="Rechazado","Perdido",IF(D889&lt;TODAY(),"Vencido","Pendiente"))))</f>
        <v/>
      </c>
      <c r="W889" s="7" t="n"/>
    </row>
    <row r="890">
      <c r="A890" s="2" t="n"/>
      <c r="B890" s="2" t="n"/>
      <c r="C890" s="35" t="n"/>
      <c r="D890" s="36">
        <f>IF(C890="","",C890+30)</f>
        <v/>
      </c>
      <c r="E890" s="2" t="n"/>
      <c r="F890" s="5">
        <f>IF(E890="","",IFERROR(VLOOKUP(E890,'Clientes'!$A$2:$E$1000,2,FALSE),"Cliente no encontrado"))</f>
        <v/>
      </c>
      <c r="G890" s="6">
        <f>IF(E890="","",IFERROR(VLOOKUP(E890,'Clientes'!$A$2:$E$1000,3,FALSE),""))</f>
        <v/>
      </c>
      <c r="H890" s="5">
        <f>IF(E890="","",IFERROR(VLOOKUP(E890,'Clientes'!$A$2:$E$1000,4,FALSE),""))</f>
        <v/>
      </c>
      <c r="I890" s="2" t="n"/>
      <c r="J890" s="7" t="n"/>
      <c r="K890" s="8" t="n"/>
      <c r="L890" s="37" t="n"/>
      <c r="M890" s="10" t="n"/>
      <c r="N890" s="38">
        <f>IF(OR(K890="",L890=""),"",K890*L890*(1-M890))</f>
        <v/>
      </c>
      <c r="O890" s="10" t="n"/>
      <c r="P890" s="38">
        <f>IF(OR(N890="",O890=""),"",N890*O890)</f>
        <v/>
      </c>
      <c r="Q890" s="38">
        <f>IF(OR(N890="",P890=""),"",N890+P890)</f>
        <v/>
      </c>
      <c r="R890" s="2" t="n"/>
      <c r="S890" s="10" t="n"/>
      <c r="T890" s="38">
        <f>IF(OR(Q890="",S890=""),"",Q890*S890)</f>
        <v/>
      </c>
      <c r="U890" s="12">
        <f>IF(D890="","",D890-TODAY())</f>
        <v/>
      </c>
      <c r="V890" s="6">
        <f>IF(R890="","",IF(R890="Aceptado","Ganado",IF(R890="Rechazado","Perdido",IF(D890&lt;TODAY(),"Vencido","Pendiente"))))</f>
        <v/>
      </c>
      <c r="W890" s="7" t="n"/>
    </row>
    <row r="891">
      <c r="A891" s="2" t="n"/>
      <c r="B891" s="2" t="n"/>
      <c r="C891" s="35" t="n"/>
      <c r="D891" s="39">
        <f>IF(C891="","",C891+30)</f>
        <v/>
      </c>
      <c r="E891" s="2" t="n"/>
      <c r="F891" s="14">
        <f>IF(E891="","",IFERROR(VLOOKUP(E891,'Clientes'!$A$2:$E$1000,2,FALSE),"Cliente no encontrado"))</f>
        <v/>
      </c>
      <c r="G891" s="15">
        <f>IF(E891="","",IFERROR(VLOOKUP(E891,'Clientes'!$A$2:$E$1000,3,FALSE),""))</f>
        <v/>
      </c>
      <c r="H891" s="14">
        <f>IF(E891="","",IFERROR(VLOOKUP(E891,'Clientes'!$A$2:$E$1000,4,FALSE),""))</f>
        <v/>
      </c>
      <c r="I891" s="2" t="n"/>
      <c r="J891" s="7" t="n"/>
      <c r="K891" s="8" t="n"/>
      <c r="L891" s="37" t="n"/>
      <c r="M891" s="10" t="n"/>
      <c r="N891" s="40">
        <f>IF(OR(K891="",L891=""),"",K891*L891*(1-M891))</f>
        <v/>
      </c>
      <c r="O891" s="10" t="n"/>
      <c r="P891" s="40">
        <f>IF(OR(N891="",O891=""),"",N891*O891)</f>
        <v/>
      </c>
      <c r="Q891" s="40">
        <f>IF(OR(N891="",P891=""),"",N891+P891)</f>
        <v/>
      </c>
      <c r="R891" s="2" t="n"/>
      <c r="S891" s="10" t="n"/>
      <c r="T891" s="40">
        <f>IF(OR(Q891="",S891=""),"",Q891*S891)</f>
        <v/>
      </c>
      <c r="U891" s="17">
        <f>IF(D891="","",D891-TODAY())</f>
        <v/>
      </c>
      <c r="V891" s="15">
        <f>IF(R891="","",IF(R891="Aceptado","Ganado",IF(R891="Rechazado","Perdido",IF(D891&lt;TODAY(),"Vencido","Pendiente"))))</f>
        <v/>
      </c>
      <c r="W891" s="7" t="n"/>
    </row>
    <row r="892">
      <c r="A892" s="2" t="n"/>
      <c r="B892" s="2" t="n"/>
      <c r="C892" s="35" t="n"/>
      <c r="D892" s="36">
        <f>IF(C892="","",C892+30)</f>
        <v/>
      </c>
      <c r="E892" s="2" t="n"/>
      <c r="F892" s="5">
        <f>IF(E892="","",IFERROR(VLOOKUP(E892,'Clientes'!$A$2:$E$1000,2,FALSE),"Cliente no encontrado"))</f>
        <v/>
      </c>
      <c r="G892" s="6">
        <f>IF(E892="","",IFERROR(VLOOKUP(E892,'Clientes'!$A$2:$E$1000,3,FALSE),""))</f>
        <v/>
      </c>
      <c r="H892" s="5">
        <f>IF(E892="","",IFERROR(VLOOKUP(E892,'Clientes'!$A$2:$E$1000,4,FALSE),""))</f>
        <v/>
      </c>
      <c r="I892" s="2" t="n"/>
      <c r="J892" s="7" t="n"/>
      <c r="K892" s="8" t="n"/>
      <c r="L892" s="37" t="n"/>
      <c r="M892" s="10" t="n"/>
      <c r="N892" s="38">
        <f>IF(OR(K892="",L892=""),"",K892*L892*(1-M892))</f>
        <v/>
      </c>
      <c r="O892" s="10" t="n"/>
      <c r="P892" s="38">
        <f>IF(OR(N892="",O892=""),"",N892*O892)</f>
        <v/>
      </c>
      <c r="Q892" s="38">
        <f>IF(OR(N892="",P892=""),"",N892+P892)</f>
        <v/>
      </c>
      <c r="R892" s="2" t="n"/>
      <c r="S892" s="10" t="n"/>
      <c r="T892" s="38">
        <f>IF(OR(Q892="",S892=""),"",Q892*S892)</f>
        <v/>
      </c>
      <c r="U892" s="12">
        <f>IF(D892="","",D892-TODAY())</f>
        <v/>
      </c>
      <c r="V892" s="6">
        <f>IF(R892="","",IF(R892="Aceptado","Ganado",IF(R892="Rechazado","Perdido",IF(D892&lt;TODAY(),"Vencido","Pendiente"))))</f>
        <v/>
      </c>
      <c r="W892" s="7" t="n"/>
    </row>
    <row r="893">
      <c r="A893" s="2" t="n"/>
      <c r="B893" s="2" t="n"/>
      <c r="C893" s="35" t="n"/>
      <c r="D893" s="39">
        <f>IF(C893="","",C893+30)</f>
        <v/>
      </c>
      <c r="E893" s="2" t="n"/>
      <c r="F893" s="14">
        <f>IF(E893="","",IFERROR(VLOOKUP(E893,'Clientes'!$A$2:$E$1000,2,FALSE),"Cliente no encontrado"))</f>
        <v/>
      </c>
      <c r="G893" s="15">
        <f>IF(E893="","",IFERROR(VLOOKUP(E893,'Clientes'!$A$2:$E$1000,3,FALSE),""))</f>
        <v/>
      </c>
      <c r="H893" s="14">
        <f>IF(E893="","",IFERROR(VLOOKUP(E893,'Clientes'!$A$2:$E$1000,4,FALSE),""))</f>
        <v/>
      </c>
      <c r="I893" s="2" t="n"/>
      <c r="J893" s="7" t="n"/>
      <c r="K893" s="8" t="n"/>
      <c r="L893" s="37" t="n"/>
      <c r="M893" s="10" t="n"/>
      <c r="N893" s="40">
        <f>IF(OR(K893="",L893=""),"",K893*L893*(1-M893))</f>
        <v/>
      </c>
      <c r="O893" s="10" t="n"/>
      <c r="P893" s="40">
        <f>IF(OR(N893="",O893=""),"",N893*O893)</f>
        <v/>
      </c>
      <c r="Q893" s="40">
        <f>IF(OR(N893="",P893=""),"",N893+P893)</f>
        <v/>
      </c>
      <c r="R893" s="2" t="n"/>
      <c r="S893" s="10" t="n"/>
      <c r="T893" s="40">
        <f>IF(OR(Q893="",S893=""),"",Q893*S893)</f>
        <v/>
      </c>
      <c r="U893" s="17">
        <f>IF(D893="","",D893-TODAY())</f>
        <v/>
      </c>
      <c r="V893" s="15">
        <f>IF(R893="","",IF(R893="Aceptado","Ganado",IF(R893="Rechazado","Perdido",IF(D893&lt;TODAY(),"Vencido","Pendiente"))))</f>
        <v/>
      </c>
      <c r="W893" s="7" t="n"/>
    </row>
    <row r="894">
      <c r="A894" s="2" t="n"/>
      <c r="B894" s="2" t="n"/>
      <c r="C894" s="35" t="n"/>
      <c r="D894" s="36">
        <f>IF(C894="","",C894+30)</f>
        <v/>
      </c>
      <c r="E894" s="2" t="n"/>
      <c r="F894" s="5">
        <f>IF(E894="","",IFERROR(VLOOKUP(E894,'Clientes'!$A$2:$E$1000,2,FALSE),"Cliente no encontrado"))</f>
        <v/>
      </c>
      <c r="G894" s="6">
        <f>IF(E894="","",IFERROR(VLOOKUP(E894,'Clientes'!$A$2:$E$1000,3,FALSE),""))</f>
        <v/>
      </c>
      <c r="H894" s="5">
        <f>IF(E894="","",IFERROR(VLOOKUP(E894,'Clientes'!$A$2:$E$1000,4,FALSE),""))</f>
        <v/>
      </c>
      <c r="I894" s="2" t="n"/>
      <c r="J894" s="7" t="n"/>
      <c r="K894" s="8" t="n"/>
      <c r="L894" s="37" t="n"/>
      <c r="M894" s="10" t="n"/>
      <c r="N894" s="38">
        <f>IF(OR(K894="",L894=""),"",K894*L894*(1-M894))</f>
        <v/>
      </c>
      <c r="O894" s="10" t="n"/>
      <c r="P894" s="38">
        <f>IF(OR(N894="",O894=""),"",N894*O894)</f>
        <v/>
      </c>
      <c r="Q894" s="38">
        <f>IF(OR(N894="",P894=""),"",N894+P894)</f>
        <v/>
      </c>
      <c r="R894" s="2" t="n"/>
      <c r="S894" s="10" t="n"/>
      <c r="T894" s="38">
        <f>IF(OR(Q894="",S894=""),"",Q894*S894)</f>
        <v/>
      </c>
      <c r="U894" s="12">
        <f>IF(D894="","",D894-TODAY())</f>
        <v/>
      </c>
      <c r="V894" s="6">
        <f>IF(R894="","",IF(R894="Aceptado","Ganado",IF(R894="Rechazado","Perdido",IF(D894&lt;TODAY(),"Vencido","Pendiente"))))</f>
        <v/>
      </c>
      <c r="W894" s="7" t="n"/>
    </row>
    <row r="895">
      <c r="A895" s="2" t="n"/>
      <c r="B895" s="2" t="n"/>
      <c r="C895" s="35" t="n"/>
      <c r="D895" s="39">
        <f>IF(C895="","",C895+30)</f>
        <v/>
      </c>
      <c r="E895" s="2" t="n"/>
      <c r="F895" s="14">
        <f>IF(E895="","",IFERROR(VLOOKUP(E895,'Clientes'!$A$2:$E$1000,2,FALSE),"Cliente no encontrado"))</f>
        <v/>
      </c>
      <c r="G895" s="15">
        <f>IF(E895="","",IFERROR(VLOOKUP(E895,'Clientes'!$A$2:$E$1000,3,FALSE),""))</f>
        <v/>
      </c>
      <c r="H895" s="14">
        <f>IF(E895="","",IFERROR(VLOOKUP(E895,'Clientes'!$A$2:$E$1000,4,FALSE),""))</f>
        <v/>
      </c>
      <c r="I895" s="2" t="n"/>
      <c r="J895" s="7" t="n"/>
      <c r="K895" s="8" t="n"/>
      <c r="L895" s="37" t="n"/>
      <c r="M895" s="10" t="n"/>
      <c r="N895" s="40">
        <f>IF(OR(K895="",L895=""),"",K895*L895*(1-M895))</f>
        <v/>
      </c>
      <c r="O895" s="10" t="n"/>
      <c r="P895" s="40">
        <f>IF(OR(N895="",O895=""),"",N895*O895)</f>
        <v/>
      </c>
      <c r="Q895" s="40">
        <f>IF(OR(N895="",P895=""),"",N895+P895)</f>
        <v/>
      </c>
      <c r="R895" s="2" t="n"/>
      <c r="S895" s="10" t="n"/>
      <c r="T895" s="40">
        <f>IF(OR(Q895="",S895=""),"",Q895*S895)</f>
        <v/>
      </c>
      <c r="U895" s="17">
        <f>IF(D895="","",D895-TODAY())</f>
        <v/>
      </c>
      <c r="V895" s="15">
        <f>IF(R895="","",IF(R895="Aceptado","Ganado",IF(R895="Rechazado","Perdido",IF(D895&lt;TODAY(),"Vencido","Pendiente"))))</f>
        <v/>
      </c>
      <c r="W895" s="7" t="n"/>
    </row>
    <row r="896">
      <c r="A896" s="2" t="n"/>
      <c r="B896" s="2" t="n"/>
      <c r="C896" s="35" t="n"/>
      <c r="D896" s="36">
        <f>IF(C896="","",C896+30)</f>
        <v/>
      </c>
      <c r="E896" s="2" t="n"/>
      <c r="F896" s="5">
        <f>IF(E896="","",IFERROR(VLOOKUP(E896,'Clientes'!$A$2:$E$1000,2,FALSE),"Cliente no encontrado"))</f>
        <v/>
      </c>
      <c r="G896" s="6">
        <f>IF(E896="","",IFERROR(VLOOKUP(E896,'Clientes'!$A$2:$E$1000,3,FALSE),""))</f>
        <v/>
      </c>
      <c r="H896" s="5">
        <f>IF(E896="","",IFERROR(VLOOKUP(E896,'Clientes'!$A$2:$E$1000,4,FALSE),""))</f>
        <v/>
      </c>
      <c r="I896" s="2" t="n"/>
      <c r="J896" s="7" t="n"/>
      <c r="K896" s="8" t="n"/>
      <c r="L896" s="37" t="n"/>
      <c r="M896" s="10" t="n"/>
      <c r="N896" s="38">
        <f>IF(OR(K896="",L896=""),"",K896*L896*(1-M896))</f>
        <v/>
      </c>
      <c r="O896" s="10" t="n"/>
      <c r="P896" s="38">
        <f>IF(OR(N896="",O896=""),"",N896*O896)</f>
        <v/>
      </c>
      <c r="Q896" s="38">
        <f>IF(OR(N896="",P896=""),"",N896+P896)</f>
        <v/>
      </c>
      <c r="R896" s="2" t="n"/>
      <c r="S896" s="10" t="n"/>
      <c r="T896" s="38">
        <f>IF(OR(Q896="",S896=""),"",Q896*S896)</f>
        <v/>
      </c>
      <c r="U896" s="12">
        <f>IF(D896="","",D896-TODAY())</f>
        <v/>
      </c>
      <c r="V896" s="6">
        <f>IF(R896="","",IF(R896="Aceptado","Ganado",IF(R896="Rechazado","Perdido",IF(D896&lt;TODAY(),"Vencido","Pendiente"))))</f>
        <v/>
      </c>
      <c r="W896" s="7" t="n"/>
    </row>
    <row r="897">
      <c r="A897" s="2" t="n"/>
      <c r="B897" s="2" t="n"/>
      <c r="C897" s="35" t="n"/>
      <c r="D897" s="39">
        <f>IF(C897="","",C897+30)</f>
        <v/>
      </c>
      <c r="E897" s="2" t="n"/>
      <c r="F897" s="14">
        <f>IF(E897="","",IFERROR(VLOOKUP(E897,'Clientes'!$A$2:$E$1000,2,FALSE),"Cliente no encontrado"))</f>
        <v/>
      </c>
      <c r="G897" s="15">
        <f>IF(E897="","",IFERROR(VLOOKUP(E897,'Clientes'!$A$2:$E$1000,3,FALSE),""))</f>
        <v/>
      </c>
      <c r="H897" s="14">
        <f>IF(E897="","",IFERROR(VLOOKUP(E897,'Clientes'!$A$2:$E$1000,4,FALSE),""))</f>
        <v/>
      </c>
      <c r="I897" s="2" t="n"/>
      <c r="J897" s="7" t="n"/>
      <c r="K897" s="8" t="n"/>
      <c r="L897" s="37" t="n"/>
      <c r="M897" s="10" t="n"/>
      <c r="N897" s="40">
        <f>IF(OR(K897="",L897=""),"",K897*L897*(1-M897))</f>
        <v/>
      </c>
      <c r="O897" s="10" t="n"/>
      <c r="P897" s="40">
        <f>IF(OR(N897="",O897=""),"",N897*O897)</f>
        <v/>
      </c>
      <c r="Q897" s="40">
        <f>IF(OR(N897="",P897=""),"",N897+P897)</f>
        <v/>
      </c>
      <c r="R897" s="2" t="n"/>
      <c r="S897" s="10" t="n"/>
      <c r="T897" s="40">
        <f>IF(OR(Q897="",S897=""),"",Q897*S897)</f>
        <v/>
      </c>
      <c r="U897" s="17">
        <f>IF(D897="","",D897-TODAY())</f>
        <v/>
      </c>
      <c r="V897" s="15">
        <f>IF(R897="","",IF(R897="Aceptado","Ganado",IF(R897="Rechazado","Perdido",IF(D897&lt;TODAY(),"Vencido","Pendiente"))))</f>
        <v/>
      </c>
      <c r="W897" s="7" t="n"/>
    </row>
    <row r="898">
      <c r="A898" s="2" t="n"/>
      <c r="B898" s="2" t="n"/>
      <c r="C898" s="35" t="n"/>
      <c r="D898" s="36">
        <f>IF(C898="","",C898+30)</f>
        <v/>
      </c>
      <c r="E898" s="2" t="n"/>
      <c r="F898" s="5">
        <f>IF(E898="","",IFERROR(VLOOKUP(E898,'Clientes'!$A$2:$E$1000,2,FALSE),"Cliente no encontrado"))</f>
        <v/>
      </c>
      <c r="G898" s="6">
        <f>IF(E898="","",IFERROR(VLOOKUP(E898,'Clientes'!$A$2:$E$1000,3,FALSE),""))</f>
        <v/>
      </c>
      <c r="H898" s="5">
        <f>IF(E898="","",IFERROR(VLOOKUP(E898,'Clientes'!$A$2:$E$1000,4,FALSE),""))</f>
        <v/>
      </c>
      <c r="I898" s="2" t="n"/>
      <c r="J898" s="7" t="n"/>
      <c r="K898" s="8" t="n"/>
      <c r="L898" s="37" t="n"/>
      <c r="M898" s="10" t="n"/>
      <c r="N898" s="38">
        <f>IF(OR(K898="",L898=""),"",K898*L898*(1-M898))</f>
        <v/>
      </c>
      <c r="O898" s="10" t="n"/>
      <c r="P898" s="38">
        <f>IF(OR(N898="",O898=""),"",N898*O898)</f>
        <v/>
      </c>
      <c r="Q898" s="38">
        <f>IF(OR(N898="",P898=""),"",N898+P898)</f>
        <v/>
      </c>
      <c r="R898" s="2" t="n"/>
      <c r="S898" s="10" t="n"/>
      <c r="T898" s="38">
        <f>IF(OR(Q898="",S898=""),"",Q898*S898)</f>
        <v/>
      </c>
      <c r="U898" s="12">
        <f>IF(D898="","",D898-TODAY())</f>
        <v/>
      </c>
      <c r="V898" s="6">
        <f>IF(R898="","",IF(R898="Aceptado","Ganado",IF(R898="Rechazado","Perdido",IF(D898&lt;TODAY(),"Vencido","Pendiente"))))</f>
        <v/>
      </c>
      <c r="W898" s="7" t="n"/>
    </row>
    <row r="899">
      <c r="A899" s="2" t="n"/>
      <c r="B899" s="2" t="n"/>
      <c r="C899" s="35" t="n"/>
      <c r="D899" s="39">
        <f>IF(C899="","",C899+30)</f>
        <v/>
      </c>
      <c r="E899" s="2" t="n"/>
      <c r="F899" s="14">
        <f>IF(E899="","",IFERROR(VLOOKUP(E899,'Clientes'!$A$2:$E$1000,2,FALSE),"Cliente no encontrado"))</f>
        <v/>
      </c>
      <c r="G899" s="15">
        <f>IF(E899="","",IFERROR(VLOOKUP(E899,'Clientes'!$A$2:$E$1000,3,FALSE),""))</f>
        <v/>
      </c>
      <c r="H899" s="14">
        <f>IF(E899="","",IFERROR(VLOOKUP(E899,'Clientes'!$A$2:$E$1000,4,FALSE),""))</f>
        <v/>
      </c>
      <c r="I899" s="2" t="n"/>
      <c r="J899" s="7" t="n"/>
      <c r="K899" s="8" t="n"/>
      <c r="L899" s="37" t="n"/>
      <c r="M899" s="10" t="n"/>
      <c r="N899" s="40">
        <f>IF(OR(K899="",L899=""),"",K899*L899*(1-M899))</f>
        <v/>
      </c>
      <c r="O899" s="10" t="n"/>
      <c r="P899" s="40">
        <f>IF(OR(N899="",O899=""),"",N899*O899)</f>
        <v/>
      </c>
      <c r="Q899" s="40">
        <f>IF(OR(N899="",P899=""),"",N899+P899)</f>
        <v/>
      </c>
      <c r="R899" s="2" t="n"/>
      <c r="S899" s="10" t="n"/>
      <c r="T899" s="40">
        <f>IF(OR(Q899="",S899=""),"",Q899*S899)</f>
        <v/>
      </c>
      <c r="U899" s="17">
        <f>IF(D899="","",D899-TODAY())</f>
        <v/>
      </c>
      <c r="V899" s="15">
        <f>IF(R899="","",IF(R899="Aceptado","Ganado",IF(R899="Rechazado","Perdido",IF(D899&lt;TODAY(),"Vencido","Pendiente"))))</f>
        <v/>
      </c>
      <c r="W899" s="7" t="n"/>
    </row>
    <row r="900">
      <c r="A900" s="2" t="n"/>
      <c r="B900" s="2" t="n"/>
      <c r="C900" s="35" t="n"/>
      <c r="D900" s="36">
        <f>IF(C900="","",C900+30)</f>
        <v/>
      </c>
      <c r="E900" s="2" t="n"/>
      <c r="F900" s="5">
        <f>IF(E900="","",IFERROR(VLOOKUP(E900,'Clientes'!$A$2:$E$1000,2,FALSE),"Cliente no encontrado"))</f>
        <v/>
      </c>
      <c r="G900" s="6">
        <f>IF(E900="","",IFERROR(VLOOKUP(E900,'Clientes'!$A$2:$E$1000,3,FALSE),""))</f>
        <v/>
      </c>
      <c r="H900" s="5">
        <f>IF(E900="","",IFERROR(VLOOKUP(E900,'Clientes'!$A$2:$E$1000,4,FALSE),""))</f>
        <v/>
      </c>
      <c r="I900" s="2" t="n"/>
      <c r="J900" s="7" t="n"/>
      <c r="K900" s="8" t="n"/>
      <c r="L900" s="37" t="n"/>
      <c r="M900" s="10" t="n"/>
      <c r="N900" s="38">
        <f>IF(OR(K900="",L900=""),"",K900*L900*(1-M900))</f>
        <v/>
      </c>
      <c r="O900" s="10" t="n"/>
      <c r="P900" s="38">
        <f>IF(OR(N900="",O900=""),"",N900*O900)</f>
        <v/>
      </c>
      <c r="Q900" s="38">
        <f>IF(OR(N900="",P900=""),"",N900+P900)</f>
        <v/>
      </c>
      <c r="R900" s="2" t="n"/>
      <c r="S900" s="10" t="n"/>
      <c r="T900" s="38">
        <f>IF(OR(Q900="",S900=""),"",Q900*S900)</f>
        <v/>
      </c>
      <c r="U900" s="12">
        <f>IF(D900="","",D900-TODAY())</f>
        <v/>
      </c>
      <c r="V900" s="6">
        <f>IF(R900="","",IF(R900="Aceptado","Ganado",IF(R900="Rechazado","Perdido",IF(D900&lt;TODAY(),"Vencido","Pendiente"))))</f>
        <v/>
      </c>
      <c r="W900" s="7" t="n"/>
    </row>
    <row r="901">
      <c r="A901" s="2" t="n"/>
      <c r="B901" s="2" t="n"/>
      <c r="C901" s="35" t="n"/>
      <c r="D901" s="39">
        <f>IF(C901="","",C901+30)</f>
        <v/>
      </c>
      <c r="E901" s="2" t="n"/>
      <c r="F901" s="14">
        <f>IF(E901="","",IFERROR(VLOOKUP(E901,'Clientes'!$A$2:$E$1000,2,FALSE),"Cliente no encontrado"))</f>
        <v/>
      </c>
      <c r="G901" s="15">
        <f>IF(E901="","",IFERROR(VLOOKUP(E901,'Clientes'!$A$2:$E$1000,3,FALSE),""))</f>
        <v/>
      </c>
      <c r="H901" s="14">
        <f>IF(E901="","",IFERROR(VLOOKUP(E901,'Clientes'!$A$2:$E$1000,4,FALSE),""))</f>
        <v/>
      </c>
      <c r="I901" s="2" t="n"/>
      <c r="J901" s="7" t="n"/>
      <c r="K901" s="8" t="n"/>
      <c r="L901" s="37" t="n"/>
      <c r="M901" s="10" t="n"/>
      <c r="N901" s="40">
        <f>IF(OR(K901="",L901=""),"",K901*L901*(1-M901))</f>
        <v/>
      </c>
      <c r="O901" s="10" t="n"/>
      <c r="P901" s="40">
        <f>IF(OR(N901="",O901=""),"",N901*O901)</f>
        <v/>
      </c>
      <c r="Q901" s="40">
        <f>IF(OR(N901="",P901=""),"",N901+P901)</f>
        <v/>
      </c>
      <c r="R901" s="2" t="n"/>
      <c r="S901" s="10" t="n"/>
      <c r="T901" s="40">
        <f>IF(OR(Q901="",S901=""),"",Q901*S901)</f>
        <v/>
      </c>
      <c r="U901" s="17">
        <f>IF(D901="","",D901-TODAY())</f>
        <v/>
      </c>
      <c r="V901" s="15">
        <f>IF(R901="","",IF(R901="Aceptado","Ganado",IF(R901="Rechazado","Perdido",IF(D901&lt;TODAY(),"Vencido","Pendiente"))))</f>
        <v/>
      </c>
      <c r="W901" s="7" t="n"/>
    </row>
    <row r="902">
      <c r="A902" s="2" t="n"/>
      <c r="B902" s="2" t="n"/>
      <c r="C902" s="35" t="n"/>
      <c r="D902" s="36">
        <f>IF(C902="","",C902+30)</f>
        <v/>
      </c>
      <c r="E902" s="2" t="n"/>
      <c r="F902" s="5">
        <f>IF(E902="","",IFERROR(VLOOKUP(E902,'Clientes'!$A$2:$E$1000,2,FALSE),"Cliente no encontrado"))</f>
        <v/>
      </c>
      <c r="G902" s="6">
        <f>IF(E902="","",IFERROR(VLOOKUP(E902,'Clientes'!$A$2:$E$1000,3,FALSE),""))</f>
        <v/>
      </c>
      <c r="H902" s="5">
        <f>IF(E902="","",IFERROR(VLOOKUP(E902,'Clientes'!$A$2:$E$1000,4,FALSE),""))</f>
        <v/>
      </c>
      <c r="I902" s="2" t="n"/>
      <c r="J902" s="7" t="n"/>
      <c r="K902" s="8" t="n"/>
      <c r="L902" s="37" t="n"/>
      <c r="M902" s="10" t="n"/>
      <c r="N902" s="38">
        <f>IF(OR(K902="",L902=""),"",K902*L902*(1-M902))</f>
        <v/>
      </c>
      <c r="O902" s="10" t="n"/>
      <c r="P902" s="38">
        <f>IF(OR(N902="",O902=""),"",N902*O902)</f>
        <v/>
      </c>
      <c r="Q902" s="38">
        <f>IF(OR(N902="",P902=""),"",N902+P902)</f>
        <v/>
      </c>
      <c r="R902" s="2" t="n"/>
      <c r="S902" s="10" t="n"/>
      <c r="T902" s="38">
        <f>IF(OR(Q902="",S902=""),"",Q902*S902)</f>
        <v/>
      </c>
      <c r="U902" s="12">
        <f>IF(D902="","",D902-TODAY())</f>
        <v/>
      </c>
      <c r="V902" s="6">
        <f>IF(R902="","",IF(R902="Aceptado","Ganado",IF(R902="Rechazado","Perdido",IF(D902&lt;TODAY(),"Vencido","Pendiente"))))</f>
        <v/>
      </c>
      <c r="W902" s="7" t="n"/>
    </row>
    <row r="903">
      <c r="A903" s="2" t="n"/>
      <c r="B903" s="2" t="n"/>
      <c r="C903" s="35" t="n"/>
      <c r="D903" s="39">
        <f>IF(C903="","",C903+30)</f>
        <v/>
      </c>
      <c r="E903" s="2" t="n"/>
      <c r="F903" s="14">
        <f>IF(E903="","",IFERROR(VLOOKUP(E903,'Clientes'!$A$2:$E$1000,2,FALSE),"Cliente no encontrado"))</f>
        <v/>
      </c>
      <c r="G903" s="15">
        <f>IF(E903="","",IFERROR(VLOOKUP(E903,'Clientes'!$A$2:$E$1000,3,FALSE),""))</f>
        <v/>
      </c>
      <c r="H903" s="14">
        <f>IF(E903="","",IFERROR(VLOOKUP(E903,'Clientes'!$A$2:$E$1000,4,FALSE),""))</f>
        <v/>
      </c>
      <c r="I903" s="2" t="n"/>
      <c r="J903" s="7" t="n"/>
      <c r="K903" s="8" t="n"/>
      <c r="L903" s="37" t="n"/>
      <c r="M903" s="10" t="n"/>
      <c r="N903" s="40">
        <f>IF(OR(K903="",L903=""),"",K903*L903*(1-M903))</f>
        <v/>
      </c>
      <c r="O903" s="10" t="n"/>
      <c r="P903" s="40">
        <f>IF(OR(N903="",O903=""),"",N903*O903)</f>
        <v/>
      </c>
      <c r="Q903" s="40">
        <f>IF(OR(N903="",P903=""),"",N903+P903)</f>
        <v/>
      </c>
      <c r="R903" s="2" t="n"/>
      <c r="S903" s="10" t="n"/>
      <c r="T903" s="40">
        <f>IF(OR(Q903="",S903=""),"",Q903*S903)</f>
        <v/>
      </c>
      <c r="U903" s="17">
        <f>IF(D903="","",D903-TODAY())</f>
        <v/>
      </c>
      <c r="V903" s="15">
        <f>IF(R903="","",IF(R903="Aceptado","Ganado",IF(R903="Rechazado","Perdido",IF(D903&lt;TODAY(),"Vencido","Pendiente"))))</f>
        <v/>
      </c>
      <c r="W903" s="7" t="n"/>
    </row>
    <row r="904">
      <c r="A904" s="2" t="n"/>
      <c r="B904" s="2" t="n"/>
      <c r="C904" s="35" t="n"/>
      <c r="D904" s="36">
        <f>IF(C904="","",C904+30)</f>
        <v/>
      </c>
      <c r="E904" s="2" t="n"/>
      <c r="F904" s="5">
        <f>IF(E904="","",IFERROR(VLOOKUP(E904,'Clientes'!$A$2:$E$1000,2,FALSE),"Cliente no encontrado"))</f>
        <v/>
      </c>
      <c r="G904" s="6">
        <f>IF(E904="","",IFERROR(VLOOKUP(E904,'Clientes'!$A$2:$E$1000,3,FALSE),""))</f>
        <v/>
      </c>
      <c r="H904" s="5">
        <f>IF(E904="","",IFERROR(VLOOKUP(E904,'Clientes'!$A$2:$E$1000,4,FALSE),""))</f>
        <v/>
      </c>
      <c r="I904" s="2" t="n"/>
      <c r="J904" s="7" t="n"/>
      <c r="K904" s="8" t="n"/>
      <c r="L904" s="37" t="n"/>
      <c r="M904" s="10" t="n"/>
      <c r="N904" s="38">
        <f>IF(OR(K904="",L904=""),"",K904*L904*(1-M904))</f>
        <v/>
      </c>
      <c r="O904" s="10" t="n"/>
      <c r="P904" s="38">
        <f>IF(OR(N904="",O904=""),"",N904*O904)</f>
        <v/>
      </c>
      <c r="Q904" s="38">
        <f>IF(OR(N904="",P904=""),"",N904+P904)</f>
        <v/>
      </c>
      <c r="R904" s="2" t="n"/>
      <c r="S904" s="10" t="n"/>
      <c r="T904" s="38">
        <f>IF(OR(Q904="",S904=""),"",Q904*S904)</f>
        <v/>
      </c>
      <c r="U904" s="12">
        <f>IF(D904="","",D904-TODAY())</f>
        <v/>
      </c>
      <c r="V904" s="6">
        <f>IF(R904="","",IF(R904="Aceptado","Ganado",IF(R904="Rechazado","Perdido",IF(D904&lt;TODAY(),"Vencido","Pendiente"))))</f>
        <v/>
      </c>
      <c r="W904" s="7" t="n"/>
    </row>
    <row r="905">
      <c r="A905" s="2" t="n"/>
      <c r="B905" s="2" t="n"/>
      <c r="C905" s="35" t="n"/>
      <c r="D905" s="39">
        <f>IF(C905="","",C905+30)</f>
        <v/>
      </c>
      <c r="E905" s="2" t="n"/>
      <c r="F905" s="14">
        <f>IF(E905="","",IFERROR(VLOOKUP(E905,'Clientes'!$A$2:$E$1000,2,FALSE),"Cliente no encontrado"))</f>
        <v/>
      </c>
      <c r="G905" s="15">
        <f>IF(E905="","",IFERROR(VLOOKUP(E905,'Clientes'!$A$2:$E$1000,3,FALSE),""))</f>
        <v/>
      </c>
      <c r="H905" s="14">
        <f>IF(E905="","",IFERROR(VLOOKUP(E905,'Clientes'!$A$2:$E$1000,4,FALSE),""))</f>
        <v/>
      </c>
      <c r="I905" s="2" t="n"/>
      <c r="J905" s="7" t="n"/>
      <c r="K905" s="8" t="n"/>
      <c r="L905" s="37" t="n"/>
      <c r="M905" s="10" t="n"/>
      <c r="N905" s="40">
        <f>IF(OR(K905="",L905=""),"",K905*L905*(1-M905))</f>
        <v/>
      </c>
      <c r="O905" s="10" t="n"/>
      <c r="P905" s="40">
        <f>IF(OR(N905="",O905=""),"",N905*O905)</f>
        <v/>
      </c>
      <c r="Q905" s="40">
        <f>IF(OR(N905="",P905=""),"",N905+P905)</f>
        <v/>
      </c>
      <c r="R905" s="2" t="n"/>
      <c r="S905" s="10" t="n"/>
      <c r="T905" s="40">
        <f>IF(OR(Q905="",S905=""),"",Q905*S905)</f>
        <v/>
      </c>
      <c r="U905" s="17">
        <f>IF(D905="","",D905-TODAY())</f>
        <v/>
      </c>
      <c r="V905" s="15">
        <f>IF(R905="","",IF(R905="Aceptado","Ganado",IF(R905="Rechazado","Perdido",IF(D905&lt;TODAY(),"Vencido","Pendiente"))))</f>
        <v/>
      </c>
      <c r="W905" s="7" t="n"/>
    </row>
    <row r="906">
      <c r="A906" s="2" t="n"/>
      <c r="B906" s="2" t="n"/>
      <c r="C906" s="35" t="n"/>
      <c r="D906" s="36">
        <f>IF(C906="","",C906+30)</f>
        <v/>
      </c>
      <c r="E906" s="2" t="n"/>
      <c r="F906" s="5">
        <f>IF(E906="","",IFERROR(VLOOKUP(E906,'Clientes'!$A$2:$E$1000,2,FALSE),"Cliente no encontrado"))</f>
        <v/>
      </c>
      <c r="G906" s="6">
        <f>IF(E906="","",IFERROR(VLOOKUP(E906,'Clientes'!$A$2:$E$1000,3,FALSE),""))</f>
        <v/>
      </c>
      <c r="H906" s="5">
        <f>IF(E906="","",IFERROR(VLOOKUP(E906,'Clientes'!$A$2:$E$1000,4,FALSE),""))</f>
        <v/>
      </c>
      <c r="I906" s="2" t="n"/>
      <c r="J906" s="7" t="n"/>
      <c r="K906" s="8" t="n"/>
      <c r="L906" s="37" t="n"/>
      <c r="M906" s="10" t="n"/>
      <c r="N906" s="38">
        <f>IF(OR(K906="",L906=""),"",K906*L906*(1-M906))</f>
        <v/>
      </c>
      <c r="O906" s="10" t="n"/>
      <c r="P906" s="38">
        <f>IF(OR(N906="",O906=""),"",N906*O906)</f>
        <v/>
      </c>
      <c r="Q906" s="38">
        <f>IF(OR(N906="",P906=""),"",N906+P906)</f>
        <v/>
      </c>
      <c r="R906" s="2" t="n"/>
      <c r="S906" s="10" t="n"/>
      <c r="T906" s="38">
        <f>IF(OR(Q906="",S906=""),"",Q906*S906)</f>
        <v/>
      </c>
      <c r="U906" s="12">
        <f>IF(D906="","",D906-TODAY())</f>
        <v/>
      </c>
      <c r="V906" s="6">
        <f>IF(R906="","",IF(R906="Aceptado","Ganado",IF(R906="Rechazado","Perdido",IF(D906&lt;TODAY(),"Vencido","Pendiente"))))</f>
        <v/>
      </c>
      <c r="W906" s="7" t="n"/>
    </row>
    <row r="907">
      <c r="A907" s="2" t="n"/>
      <c r="B907" s="2" t="n"/>
      <c r="C907" s="35" t="n"/>
      <c r="D907" s="39">
        <f>IF(C907="","",C907+30)</f>
        <v/>
      </c>
      <c r="E907" s="2" t="n"/>
      <c r="F907" s="14">
        <f>IF(E907="","",IFERROR(VLOOKUP(E907,'Clientes'!$A$2:$E$1000,2,FALSE),"Cliente no encontrado"))</f>
        <v/>
      </c>
      <c r="G907" s="15">
        <f>IF(E907="","",IFERROR(VLOOKUP(E907,'Clientes'!$A$2:$E$1000,3,FALSE),""))</f>
        <v/>
      </c>
      <c r="H907" s="14">
        <f>IF(E907="","",IFERROR(VLOOKUP(E907,'Clientes'!$A$2:$E$1000,4,FALSE),""))</f>
        <v/>
      </c>
      <c r="I907" s="2" t="n"/>
      <c r="J907" s="7" t="n"/>
      <c r="K907" s="8" t="n"/>
      <c r="L907" s="37" t="n"/>
      <c r="M907" s="10" t="n"/>
      <c r="N907" s="40">
        <f>IF(OR(K907="",L907=""),"",K907*L907*(1-M907))</f>
        <v/>
      </c>
      <c r="O907" s="10" t="n"/>
      <c r="P907" s="40">
        <f>IF(OR(N907="",O907=""),"",N907*O907)</f>
        <v/>
      </c>
      <c r="Q907" s="40">
        <f>IF(OR(N907="",P907=""),"",N907+P907)</f>
        <v/>
      </c>
      <c r="R907" s="2" t="n"/>
      <c r="S907" s="10" t="n"/>
      <c r="T907" s="40">
        <f>IF(OR(Q907="",S907=""),"",Q907*S907)</f>
        <v/>
      </c>
      <c r="U907" s="17">
        <f>IF(D907="","",D907-TODAY())</f>
        <v/>
      </c>
      <c r="V907" s="15">
        <f>IF(R907="","",IF(R907="Aceptado","Ganado",IF(R907="Rechazado","Perdido",IF(D907&lt;TODAY(),"Vencido","Pendiente"))))</f>
        <v/>
      </c>
      <c r="W907" s="7" t="n"/>
    </row>
    <row r="908">
      <c r="A908" s="2" t="n"/>
      <c r="B908" s="2" t="n"/>
      <c r="C908" s="35" t="n"/>
      <c r="D908" s="36">
        <f>IF(C908="","",C908+30)</f>
        <v/>
      </c>
      <c r="E908" s="2" t="n"/>
      <c r="F908" s="5">
        <f>IF(E908="","",IFERROR(VLOOKUP(E908,'Clientes'!$A$2:$E$1000,2,FALSE),"Cliente no encontrado"))</f>
        <v/>
      </c>
      <c r="G908" s="6">
        <f>IF(E908="","",IFERROR(VLOOKUP(E908,'Clientes'!$A$2:$E$1000,3,FALSE),""))</f>
        <v/>
      </c>
      <c r="H908" s="5">
        <f>IF(E908="","",IFERROR(VLOOKUP(E908,'Clientes'!$A$2:$E$1000,4,FALSE),""))</f>
        <v/>
      </c>
      <c r="I908" s="2" t="n"/>
      <c r="J908" s="7" t="n"/>
      <c r="K908" s="8" t="n"/>
      <c r="L908" s="37" t="n"/>
      <c r="M908" s="10" t="n"/>
      <c r="N908" s="38">
        <f>IF(OR(K908="",L908=""),"",K908*L908*(1-M908))</f>
        <v/>
      </c>
      <c r="O908" s="10" t="n"/>
      <c r="P908" s="38">
        <f>IF(OR(N908="",O908=""),"",N908*O908)</f>
        <v/>
      </c>
      <c r="Q908" s="38">
        <f>IF(OR(N908="",P908=""),"",N908+P908)</f>
        <v/>
      </c>
      <c r="R908" s="2" t="n"/>
      <c r="S908" s="10" t="n"/>
      <c r="T908" s="38">
        <f>IF(OR(Q908="",S908=""),"",Q908*S908)</f>
        <v/>
      </c>
      <c r="U908" s="12">
        <f>IF(D908="","",D908-TODAY())</f>
        <v/>
      </c>
      <c r="V908" s="6">
        <f>IF(R908="","",IF(R908="Aceptado","Ganado",IF(R908="Rechazado","Perdido",IF(D908&lt;TODAY(),"Vencido","Pendiente"))))</f>
        <v/>
      </c>
      <c r="W908" s="7" t="n"/>
    </row>
    <row r="909">
      <c r="A909" s="2" t="n"/>
      <c r="B909" s="2" t="n"/>
      <c r="C909" s="35" t="n"/>
      <c r="D909" s="39">
        <f>IF(C909="","",C909+30)</f>
        <v/>
      </c>
      <c r="E909" s="2" t="n"/>
      <c r="F909" s="14">
        <f>IF(E909="","",IFERROR(VLOOKUP(E909,'Clientes'!$A$2:$E$1000,2,FALSE),"Cliente no encontrado"))</f>
        <v/>
      </c>
      <c r="G909" s="15">
        <f>IF(E909="","",IFERROR(VLOOKUP(E909,'Clientes'!$A$2:$E$1000,3,FALSE),""))</f>
        <v/>
      </c>
      <c r="H909" s="14">
        <f>IF(E909="","",IFERROR(VLOOKUP(E909,'Clientes'!$A$2:$E$1000,4,FALSE),""))</f>
        <v/>
      </c>
      <c r="I909" s="2" t="n"/>
      <c r="J909" s="7" t="n"/>
      <c r="K909" s="8" t="n"/>
      <c r="L909" s="37" t="n"/>
      <c r="M909" s="10" t="n"/>
      <c r="N909" s="40">
        <f>IF(OR(K909="",L909=""),"",K909*L909*(1-M909))</f>
        <v/>
      </c>
      <c r="O909" s="10" t="n"/>
      <c r="P909" s="40">
        <f>IF(OR(N909="",O909=""),"",N909*O909)</f>
        <v/>
      </c>
      <c r="Q909" s="40">
        <f>IF(OR(N909="",P909=""),"",N909+P909)</f>
        <v/>
      </c>
      <c r="R909" s="2" t="n"/>
      <c r="S909" s="10" t="n"/>
      <c r="T909" s="40">
        <f>IF(OR(Q909="",S909=""),"",Q909*S909)</f>
        <v/>
      </c>
      <c r="U909" s="17">
        <f>IF(D909="","",D909-TODAY())</f>
        <v/>
      </c>
      <c r="V909" s="15">
        <f>IF(R909="","",IF(R909="Aceptado","Ganado",IF(R909="Rechazado","Perdido",IF(D909&lt;TODAY(),"Vencido","Pendiente"))))</f>
        <v/>
      </c>
      <c r="W909" s="7" t="n"/>
    </row>
    <row r="910">
      <c r="A910" s="2" t="n"/>
      <c r="B910" s="2" t="n"/>
      <c r="C910" s="35" t="n"/>
      <c r="D910" s="36">
        <f>IF(C910="","",C910+30)</f>
        <v/>
      </c>
      <c r="E910" s="2" t="n"/>
      <c r="F910" s="5">
        <f>IF(E910="","",IFERROR(VLOOKUP(E910,'Clientes'!$A$2:$E$1000,2,FALSE),"Cliente no encontrado"))</f>
        <v/>
      </c>
      <c r="G910" s="6">
        <f>IF(E910="","",IFERROR(VLOOKUP(E910,'Clientes'!$A$2:$E$1000,3,FALSE),""))</f>
        <v/>
      </c>
      <c r="H910" s="5">
        <f>IF(E910="","",IFERROR(VLOOKUP(E910,'Clientes'!$A$2:$E$1000,4,FALSE),""))</f>
        <v/>
      </c>
      <c r="I910" s="2" t="n"/>
      <c r="J910" s="7" t="n"/>
      <c r="K910" s="8" t="n"/>
      <c r="L910" s="37" t="n"/>
      <c r="M910" s="10" t="n"/>
      <c r="N910" s="38">
        <f>IF(OR(K910="",L910=""),"",K910*L910*(1-M910))</f>
        <v/>
      </c>
      <c r="O910" s="10" t="n"/>
      <c r="P910" s="38">
        <f>IF(OR(N910="",O910=""),"",N910*O910)</f>
        <v/>
      </c>
      <c r="Q910" s="38">
        <f>IF(OR(N910="",P910=""),"",N910+P910)</f>
        <v/>
      </c>
      <c r="R910" s="2" t="n"/>
      <c r="S910" s="10" t="n"/>
      <c r="T910" s="38">
        <f>IF(OR(Q910="",S910=""),"",Q910*S910)</f>
        <v/>
      </c>
      <c r="U910" s="12">
        <f>IF(D910="","",D910-TODAY())</f>
        <v/>
      </c>
      <c r="V910" s="6">
        <f>IF(R910="","",IF(R910="Aceptado","Ganado",IF(R910="Rechazado","Perdido",IF(D910&lt;TODAY(),"Vencido","Pendiente"))))</f>
        <v/>
      </c>
      <c r="W910" s="7" t="n"/>
    </row>
    <row r="911">
      <c r="A911" s="2" t="n"/>
      <c r="B911" s="2" t="n"/>
      <c r="C911" s="35" t="n"/>
      <c r="D911" s="39">
        <f>IF(C911="","",C911+30)</f>
        <v/>
      </c>
      <c r="E911" s="2" t="n"/>
      <c r="F911" s="14">
        <f>IF(E911="","",IFERROR(VLOOKUP(E911,'Clientes'!$A$2:$E$1000,2,FALSE),"Cliente no encontrado"))</f>
        <v/>
      </c>
      <c r="G911" s="15">
        <f>IF(E911="","",IFERROR(VLOOKUP(E911,'Clientes'!$A$2:$E$1000,3,FALSE),""))</f>
        <v/>
      </c>
      <c r="H911" s="14">
        <f>IF(E911="","",IFERROR(VLOOKUP(E911,'Clientes'!$A$2:$E$1000,4,FALSE),""))</f>
        <v/>
      </c>
      <c r="I911" s="2" t="n"/>
      <c r="J911" s="7" t="n"/>
      <c r="K911" s="8" t="n"/>
      <c r="L911" s="37" t="n"/>
      <c r="M911" s="10" t="n"/>
      <c r="N911" s="40">
        <f>IF(OR(K911="",L911=""),"",K911*L911*(1-M911))</f>
        <v/>
      </c>
      <c r="O911" s="10" t="n"/>
      <c r="P911" s="40">
        <f>IF(OR(N911="",O911=""),"",N911*O911)</f>
        <v/>
      </c>
      <c r="Q911" s="40">
        <f>IF(OR(N911="",P911=""),"",N911+P911)</f>
        <v/>
      </c>
      <c r="R911" s="2" t="n"/>
      <c r="S911" s="10" t="n"/>
      <c r="T911" s="40">
        <f>IF(OR(Q911="",S911=""),"",Q911*S911)</f>
        <v/>
      </c>
      <c r="U911" s="17">
        <f>IF(D911="","",D911-TODAY())</f>
        <v/>
      </c>
      <c r="V911" s="15">
        <f>IF(R911="","",IF(R911="Aceptado","Ganado",IF(R911="Rechazado","Perdido",IF(D911&lt;TODAY(),"Vencido","Pendiente"))))</f>
        <v/>
      </c>
      <c r="W911" s="7" t="n"/>
    </row>
    <row r="912">
      <c r="A912" s="2" t="n"/>
      <c r="B912" s="2" t="n"/>
      <c r="C912" s="35" t="n"/>
      <c r="D912" s="36">
        <f>IF(C912="","",C912+30)</f>
        <v/>
      </c>
      <c r="E912" s="2" t="n"/>
      <c r="F912" s="5">
        <f>IF(E912="","",IFERROR(VLOOKUP(E912,'Clientes'!$A$2:$E$1000,2,FALSE),"Cliente no encontrado"))</f>
        <v/>
      </c>
      <c r="G912" s="6">
        <f>IF(E912="","",IFERROR(VLOOKUP(E912,'Clientes'!$A$2:$E$1000,3,FALSE),""))</f>
        <v/>
      </c>
      <c r="H912" s="5">
        <f>IF(E912="","",IFERROR(VLOOKUP(E912,'Clientes'!$A$2:$E$1000,4,FALSE),""))</f>
        <v/>
      </c>
      <c r="I912" s="2" t="n"/>
      <c r="J912" s="7" t="n"/>
      <c r="K912" s="8" t="n"/>
      <c r="L912" s="37" t="n"/>
      <c r="M912" s="10" t="n"/>
      <c r="N912" s="38">
        <f>IF(OR(K912="",L912=""),"",K912*L912*(1-M912))</f>
        <v/>
      </c>
      <c r="O912" s="10" t="n"/>
      <c r="P912" s="38">
        <f>IF(OR(N912="",O912=""),"",N912*O912)</f>
        <v/>
      </c>
      <c r="Q912" s="38">
        <f>IF(OR(N912="",P912=""),"",N912+P912)</f>
        <v/>
      </c>
      <c r="R912" s="2" t="n"/>
      <c r="S912" s="10" t="n"/>
      <c r="T912" s="38">
        <f>IF(OR(Q912="",S912=""),"",Q912*S912)</f>
        <v/>
      </c>
      <c r="U912" s="12">
        <f>IF(D912="","",D912-TODAY())</f>
        <v/>
      </c>
      <c r="V912" s="6">
        <f>IF(R912="","",IF(R912="Aceptado","Ganado",IF(R912="Rechazado","Perdido",IF(D912&lt;TODAY(),"Vencido","Pendiente"))))</f>
        <v/>
      </c>
      <c r="W912" s="7" t="n"/>
    </row>
    <row r="913">
      <c r="A913" s="2" t="n"/>
      <c r="B913" s="2" t="n"/>
      <c r="C913" s="35" t="n"/>
      <c r="D913" s="39">
        <f>IF(C913="","",C913+30)</f>
        <v/>
      </c>
      <c r="E913" s="2" t="n"/>
      <c r="F913" s="14">
        <f>IF(E913="","",IFERROR(VLOOKUP(E913,'Clientes'!$A$2:$E$1000,2,FALSE),"Cliente no encontrado"))</f>
        <v/>
      </c>
      <c r="G913" s="15">
        <f>IF(E913="","",IFERROR(VLOOKUP(E913,'Clientes'!$A$2:$E$1000,3,FALSE),""))</f>
        <v/>
      </c>
      <c r="H913" s="14">
        <f>IF(E913="","",IFERROR(VLOOKUP(E913,'Clientes'!$A$2:$E$1000,4,FALSE),""))</f>
        <v/>
      </c>
      <c r="I913" s="2" t="n"/>
      <c r="J913" s="7" t="n"/>
      <c r="K913" s="8" t="n"/>
      <c r="L913" s="37" t="n"/>
      <c r="M913" s="10" t="n"/>
      <c r="N913" s="40">
        <f>IF(OR(K913="",L913=""),"",K913*L913*(1-M913))</f>
        <v/>
      </c>
      <c r="O913" s="10" t="n"/>
      <c r="P913" s="40">
        <f>IF(OR(N913="",O913=""),"",N913*O913)</f>
        <v/>
      </c>
      <c r="Q913" s="40">
        <f>IF(OR(N913="",P913=""),"",N913+P913)</f>
        <v/>
      </c>
      <c r="R913" s="2" t="n"/>
      <c r="S913" s="10" t="n"/>
      <c r="T913" s="40">
        <f>IF(OR(Q913="",S913=""),"",Q913*S913)</f>
        <v/>
      </c>
      <c r="U913" s="17">
        <f>IF(D913="","",D913-TODAY())</f>
        <v/>
      </c>
      <c r="V913" s="15">
        <f>IF(R913="","",IF(R913="Aceptado","Ganado",IF(R913="Rechazado","Perdido",IF(D913&lt;TODAY(),"Vencido","Pendiente"))))</f>
        <v/>
      </c>
      <c r="W913" s="7" t="n"/>
    </row>
    <row r="914">
      <c r="A914" s="2" t="n"/>
      <c r="B914" s="2" t="n"/>
      <c r="C914" s="35" t="n"/>
      <c r="D914" s="36">
        <f>IF(C914="","",C914+30)</f>
        <v/>
      </c>
      <c r="E914" s="2" t="n"/>
      <c r="F914" s="5">
        <f>IF(E914="","",IFERROR(VLOOKUP(E914,'Clientes'!$A$2:$E$1000,2,FALSE),"Cliente no encontrado"))</f>
        <v/>
      </c>
      <c r="G914" s="6">
        <f>IF(E914="","",IFERROR(VLOOKUP(E914,'Clientes'!$A$2:$E$1000,3,FALSE),""))</f>
        <v/>
      </c>
      <c r="H914" s="5">
        <f>IF(E914="","",IFERROR(VLOOKUP(E914,'Clientes'!$A$2:$E$1000,4,FALSE),""))</f>
        <v/>
      </c>
      <c r="I914" s="2" t="n"/>
      <c r="J914" s="7" t="n"/>
      <c r="K914" s="8" t="n"/>
      <c r="L914" s="37" t="n"/>
      <c r="M914" s="10" t="n"/>
      <c r="N914" s="38">
        <f>IF(OR(K914="",L914=""),"",K914*L914*(1-M914))</f>
        <v/>
      </c>
      <c r="O914" s="10" t="n"/>
      <c r="P914" s="38">
        <f>IF(OR(N914="",O914=""),"",N914*O914)</f>
        <v/>
      </c>
      <c r="Q914" s="38">
        <f>IF(OR(N914="",P914=""),"",N914+P914)</f>
        <v/>
      </c>
      <c r="R914" s="2" t="n"/>
      <c r="S914" s="10" t="n"/>
      <c r="T914" s="38">
        <f>IF(OR(Q914="",S914=""),"",Q914*S914)</f>
        <v/>
      </c>
      <c r="U914" s="12">
        <f>IF(D914="","",D914-TODAY())</f>
        <v/>
      </c>
      <c r="V914" s="6">
        <f>IF(R914="","",IF(R914="Aceptado","Ganado",IF(R914="Rechazado","Perdido",IF(D914&lt;TODAY(),"Vencido","Pendiente"))))</f>
        <v/>
      </c>
      <c r="W914" s="7" t="n"/>
    </row>
    <row r="915">
      <c r="A915" s="2" t="n"/>
      <c r="B915" s="2" t="n"/>
      <c r="C915" s="35" t="n"/>
      <c r="D915" s="39">
        <f>IF(C915="","",C915+30)</f>
        <v/>
      </c>
      <c r="E915" s="2" t="n"/>
      <c r="F915" s="14">
        <f>IF(E915="","",IFERROR(VLOOKUP(E915,'Clientes'!$A$2:$E$1000,2,FALSE),"Cliente no encontrado"))</f>
        <v/>
      </c>
      <c r="G915" s="15">
        <f>IF(E915="","",IFERROR(VLOOKUP(E915,'Clientes'!$A$2:$E$1000,3,FALSE),""))</f>
        <v/>
      </c>
      <c r="H915" s="14">
        <f>IF(E915="","",IFERROR(VLOOKUP(E915,'Clientes'!$A$2:$E$1000,4,FALSE),""))</f>
        <v/>
      </c>
      <c r="I915" s="2" t="n"/>
      <c r="J915" s="7" t="n"/>
      <c r="K915" s="8" t="n"/>
      <c r="L915" s="37" t="n"/>
      <c r="M915" s="10" t="n"/>
      <c r="N915" s="40">
        <f>IF(OR(K915="",L915=""),"",K915*L915*(1-M915))</f>
        <v/>
      </c>
      <c r="O915" s="10" t="n"/>
      <c r="P915" s="40">
        <f>IF(OR(N915="",O915=""),"",N915*O915)</f>
        <v/>
      </c>
      <c r="Q915" s="40">
        <f>IF(OR(N915="",P915=""),"",N915+P915)</f>
        <v/>
      </c>
      <c r="R915" s="2" t="n"/>
      <c r="S915" s="10" t="n"/>
      <c r="T915" s="40">
        <f>IF(OR(Q915="",S915=""),"",Q915*S915)</f>
        <v/>
      </c>
      <c r="U915" s="17">
        <f>IF(D915="","",D915-TODAY())</f>
        <v/>
      </c>
      <c r="V915" s="15">
        <f>IF(R915="","",IF(R915="Aceptado","Ganado",IF(R915="Rechazado","Perdido",IF(D915&lt;TODAY(),"Vencido","Pendiente"))))</f>
        <v/>
      </c>
      <c r="W915" s="7" t="n"/>
    </row>
    <row r="916">
      <c r="A916" s="2" t="n"/>
      <c r="B916" s="2" t="n"/>
      <c r="C916" s="35" t="n"/>
      <c r="D916" s="36">
        <f>IF(C916="","",C916+30)</f>
        <v/>
      </c>
      <c r="E916" s="2" t="n"/>
      <c r="F916" s="5">
        <f>IF(E916="","",IFERROR(VLOOKUP(E916,'Clientes'!$A$2:$E$1000,2,FALSE),"Cliente no encontrado"))</f>
        <v/>
      </c>
      <c r="G916" s="6">
        <f>IF(E916="","",IFERROR(VLOOKUP(E916,'Clientes'!$A$2:$E$1000,3,FALSE),""))</f>
        <v/>
      </c>
      <c r="H916" s="5">
        <f>IF(E916="","",IFERROR(VLOOKUP(E916,'Clientes'!$A$2:$E$1000,4,FALSE),""))</f>
        <v/>
      </c>
      <c r="I916" s="2" t="n"/>
      <c r="J916" s="7" t="n"/>
      <c r="K916" s="8" t="n"/>
      <c r="L916" s="37" t="n"/>
      <c r="M916" s="10" t="n"/>
      <c r="N916" s="38">
        <f>IF(OR(K916="",L916=""),"",K916*L916*(1-M916))</f>
        <v/>
      </c>
      <c r="O916" s="10" t="n"/>
      <c r="P916" s="38">
        <f>IF(OR(N916="",O916=""),"",N916*O916)</f>
        <v/>
      </c>
      <c r="Q916" s="38">
        <f>IF(OR(N916="",P916=""),"",N916+P916)</f>
        <v/>
      </c>
      <c r="R916" s="2" t="n"/>
      <c r="S916" s="10" t="n"/>
      <c r="T916" s="38">
        <f>IF(OR(Q916="",S916=""),"",Q916*S916)</f>
        <v/>
      </c>
      <c r="U916" s="12">
        <f>IF(D916="","",D916-TODAY())</f>
        <v/>
      </c>
      <c r="V916" s="6">
        <f>IF(R916="","",IF(R916="Aceptado","Ganado",IF(R916="Rechazado","Perdido",IF(D916&lt;TODAY(),"Vencido","Pendiente"))))</f>
        <v/>
      </c>
      <c r="W916" s="7" t="n"/>
    </row>
    <row r="917">
      <c r="A917" s="2" t="n"/>
      <c r="B917" s="2" t="n"/>
      <c r="C917" s="35" t="n"/>
      <c r="D917" s="39">
        <f>IF(C917="","",C917+30)</f>
        <v/>
      </c>
      <c r="E917" s="2" t="n"/>
      <c r="F917" s="14">
        <f>IF(E917="","",IFERROR(VLOOKUP(E917,'Clientes'!$A$2:$E$1000,2,FALSE),"Cliente no encontrado"))</f>
        <v/>
      </c>
      <c r="G917" s="15">
        <f>IF(E917="","",IFERROR(VLOOKUP(E917,'Clientes'!$A$2:$E$1000,3,FALSE),""))</f>
        <v/>
      </c>
      <c r="H917" s="14">
        <f>IF(E917="","",IFERROR(VLOOKUP(E917,'Clientes'!$A$2:$E$1000,4,FALSE),""))</f>
        <v/>
      </c>
      <c r="I917" s="2" t="n"/>
      <c r="J917" s="7" t="n"/>
      <c r="K917" s="8" t="n"/>
      <c r="L917" s="37" t="n"/>
      <c r="M917" s="10" t="n"/>
      <c r="N917" s="40">
        <f>IF(OR(K917="",L917=""),"",K917*L917*(1-M917))</f>
        <v/>
      </c>
      <c r="O917" s="10" t="n"/>
      <c r="P917" s="40">
        <f>IF(OR(N917="",O917=""),"",N917*O917)</f>
        <v/>
      </c>
      <c r="Q917" s="40">
        <f>IF(OR(N917="",P917=""),"",N917+P917)</f>
        <v/>
      </c>
      <c r="R917" s="2" t="n"/>
      <c r="S917" s="10" t="n"/>
      <c r="T917" s="40">
        <f>IF(OR(Q917="",S917=""),"",Q917*S917)</f>
        <v/>
      </c>
      <c r="U917" s="17">
        <f>IF(D917="","",D917-TODAY())</f>
        <v/>
      </c>
      <c r="V917" s="15">
        <f>IF(R917="","",IF(R917="Aceptado","Ganado",IF(R917="Rechazado","Perdido",IF(D917&lt;TODAY(),"Vencido","Pendiente"))))</f>
        <v/>
      </c>
      <c r="W917" s="7" t="n"/>
    </row>
    <row r="918">
      <c r="A918" s="2" t="n"/>
      <c r="B918" s="2" t="n"/>
      <c r="C918" s="35" t="n"/>
      <c r="D918" s="36">
        <f>IF(C918="","",C918+30)</f>
        <v/>
      </c>
      <c r="E918" s="2" t="n"/>
      <c r="F918" s="5">
        <f>IF(E918="","",IFERROR(VLOOKUP(E918,'Clientes'!$A$2:$E$1000,2,FALSE),"Cliente no encontrado"))</f>
        <v/>
      </c>
      <c r="G918" s="6">
        <f>IF(E918="","",IFERROR(VLOOKUP(E918,'Clientes'!$A$2:$E$1000,3,FALSE),""))</f>
        <v/>
      </c>
      <c r="H918" s="5">
        <f>IF(E918="","",IFERROR(VLOOKUP(E918,'Clientes'!$A$2:$E$1000,4,FALSE),""))</f>
        <v/>
      </c>
      <c r="I918" s="2" t="n"/>
      <c r="J918" s="7" t="n"/>
      <c r="K918" s="8" t="n"/>
      <c r="L918" s="37" t="n"/>
      <c r="M918" s="10" t="n"/>
      <c r="N918" s="38">
        <f>IF(OR(K918="",L918=""),"",K918*L918*(1-M918))</f>
        <v/>
      </c>
      <c r="O918" s="10" t="n"/>
      <c r="P918" s="38">
        <f>IF(OR(N918="",O918=""),"",N918*O918)</f>
        <v/>
      </c>
      <c r="Q918" s="38">
        <f>IF(OR(N918="",P918=""),"",N918+P918)</f>
        <v/>
      </c>
      <c r="R918" s="2" t="n"/>
      <c r="S918" s="10" t="n"/>
      <c r="T918" s="38">
        <f>IF(OR(Q918="",S918=""),"",Q918*S918)</f>
        <v/>
      </c>
      <c r="U918" s="12">
        <f>IF(D918="","",D918-TODAY())</f>
        <v/>
      </c>
      <c r="V918" s="6">
        <f>IF(R918="","",IF(R918="Aceptado","Ganado",IF(R918="Rechazado","Perdido",IF(D918&lt;TODAY(),"Vencido","Pendiente"))))</f>
        <v/>
      </c>
      <c r="W918" s="7" t="n"/>
    </row>
    <row r="919">
      <c r="A919" s="2" t="n"/>
      <c r="B919" s="2" t="n"/>
      <c r="C919" s="35" t="n"/>
      <c r="D919" s="39">
        <f>IF(C919="","",C919+30)</f>
        <v/>
      </c>
      <c r="E919" s="2" t="n"/>
      <c r="F919" s="14">
        <f>IF(E919="","",IFERROR(VLOOKUP(E919,'Clientes'!$A$2:$E$1000,2,FALSE),"Cliente no encontrado"))</f>
        <v/>
      </c>
      <c r="G919" s="15">
        <f>IF(E919="","",IFERROR(VLOOKUP(E919,'Clientes'!$A$2:$E$1000,3,FALSE),""))</f>
        <v/>
      </c>
      <c r="H919" s="14">
        <f>IF(E919="","",IFERROR(VLOOKUP(E919,'Clientes'!$A$2:$E$1000,4,FALSE),""))</f>
        <v/>
      </c>
      <c r="I919" s="2" t="n"/>
      <c r="J919" s="7" t="n"/>
      <c r="K919" s="8" t="n"/>
      <c r="L919" s="37" t="n"/>
      <c r="M919" s="10" t="n"/>
      <c r="N919" s="40">
        <f>IF(OR(K919="",L919=""),"",K919*L919*(1-M919))</f>
        <v/>
      </c>
      <c r="O919" s="10" t="n"/>
      <c r="P919" s="40">
        <f>IF(OR(N919="",O919=""),"",N919*O919)</f>
        <v/>
      </c>
      <c r="Q919" s="40">
        <f>IF(OR(N919="",P919=""),"",N919+P919)</f>
        <v/>
      </c>
      <c r="R919" s="2" t="n"/>
      <c r="S919" s="10" t="n"/>
      <c r="T919" s="40">
        <f>IF(OR(Q919="",S919=""),"",Q919*S919)</f>
        <v/>
      </c>
      <c r="U919" s="17">
        <f>IF(D919="","",D919-TODAY())</f>
        <v/>
      </c>
      <c r="V919" s="15">
        <f>IF(R919="","",IF(R919="Aceptado","Ganado",IF(R919="Rechazado","Perdido",IF(D919&lt;TODAY(),"Vencido","Pendiente"))))</f>
        <v/>
      </c>
      <c r="W919" s="7" t="n"/>
    </row>
    <row r="920">
      <c r="A920" s="2" t="n"/>
      <c r="B920" s="2" t="n"/>
      <c r="C920" s="35" t="n"/>
      <c r="D920" s="36">
        <f>IF(C920="","",C920+30)</f>
        <v/>
      </c>
      <c r="E920" s="2" t="n"/>
      <c r="F920" s="5">
        <f>IF(E920="","",IFERROR(VLOOKUP(E920,'Clientes'!$A$2:$E$1000,2,FALSE),"Cliente no encontrado"))</f>
        <v/>
      </c>
      <c r="G920" s="6">
        <f>IF(E920="","",IFERROR(VLOOKUP(E920,'Clientes'!$A$2:$E$1000,3,FALSE),""))</f>
        <v/>
      </c>
      <c r="H920" s="5">
        <f>IF(E920="","",IFERROR(VLOOKUP(E920,'Clientes'!$A$2:$E$1000,4,FALSE),""))</f>
        <v/>
      </c>
      <c r="I920" s="2" t="n"/>
      <c r="J920" s="7" t="n"/>
      <c r="K920" s="8" t="n"/>
      <c r="L920" s="37" t="n"/>
      <c r="M920" s="10" t="n"/>
      <c r="N920" s="38">
        <f>IF(OR(K920="",L920=""),"",K920*L920*(1-M920))</f>
        <v/>
      </c>
      <c r="O920" s="10" t="n"/>
      <c r="P920" s="38">
        <f>IF(OR(N920="",O920=""),"",N920*O920)</f>
        <v/>
      </c>
      <c r="Q920" s="38">
        <f>IF(OR(N920="",P920=""),"",N920+P920)</f>
        <v/>
      </c>
      <c r="R920" s="2" t="n"/>
      <c r="S920" s="10" t="n"/>
      <c r="T920" s="38">
        <f>IF(OR(Q920="",S920=""),"",Q920*S920)</f>
        <v/>
      </c>
      <c r="U920" s="12">
        <f>IF(D920="","",D920-TODAY())</f>
        <v/>
      </c>
      <c r="V920" s="6">
        <f>IF(R920="","",IF(R920="Aceptado","Ganado",IF(R920="Rechazado","Perdido",IF(D920&lt;TODAY(),"Vencido","Pendiente"))))</f>
        <v/>
      </c>
      <c r="W920" s="7" t="n"/>
    </row>
    <row r="921">
      <c r="A921" s="2" t="n"/>
      <c r="B921" s="2" t="n"/>
      <c r="C921" s="35" t="n"/>
      <c r="D921" s="39">
        <f>IF(C921="","",C921+30)</f>
        <v/>
      </c>
      <c r="E921" s="2" t="n"/>
      <c r="F921" s="14">
        <f>IF(E921="","",IFERROR(VLOOKUP(E921,'Clientes'!$A$2:$E$1000,2,FALSE),"Cliente no encontrado"))</f>
        <v/>
      </c>
      <c r="G921" s="15">
        <f>IF(E921="","",IFERROR(VLOOKUP(E921,'Clientes'!$A$2:$E$1000,3,FALSE),""))</f>
        <v/>
      </c>
      <c r="H921" s="14">
        <f>IF(E921="","",IFERROR(VLOOKUP(E921,'Clientes'!$A$2:$E$1000,4,FALSE),""))</f>
        <v/>
      </c>
      <c r="I921" s="2" t="n"/>
      <c r="J921" s="7" t="n"/>
      <c r="K921" s="8" t="n"/>
      <c r="L921" s="37" t="n"/>
      <c r="M921" s="10" t="n"/>
      <c r="N921" s="40">
        <f>IF(OR(K921="",L921=""),"",K921*L921*(1-M921))</f>
        <v/>
      </c>
      <c r="O921" s="10" t="n"/>
      <c r="P921" s="40">
        <f>IF(OR(N921="",O921=""),"",N921*O921)</f>
        <v/>
      </c>
      <c r="Q921" s="40">
        <f>IF(OR(N921="",P921=""),"",N921+P921)</f>
        <v/>
      </c>
      <c r="R921" s="2" t="n"/>
      <c r="S921" s="10" t="n"/>
      <c r="T921" s="40">
        <f>IF(OR(Q921="",S921=""),"",Q921*S921)</f>
        <v/>
      </c>
      <c r="U921" s="17">
        <f>IF(D921="","",D921-TODAY())</f>
        <v/>
      </c>
      <c r="V921" s="15">
        <f>IF(R921="","",IF(R921="Aceptado","Ganado",IF(R921="Rechazado","Perdido",IF(D921&lt;TODAY(),"Vencido","Pendiente"))))</f>
        <v/>
      </c>
      <c r="W921" s="7" t="n"/>
    </row>
    <row r="922">
      <c r="A922" s="2" t="n"/>
      <c r="B922" s="2" t="n"/>
      <c r="C922" s="35" t="n"/>
      <c r="D922" s="36">
        <f>IF(C922="","",C922+30)</f>
        <v/>
      </c>
      <c r="E922" s="2" t="n"/>
      <c r="F922" s="5">
        <f>IF(E922="","",IFERROR(VLOOKUP(E922,'Clientes'!$A$2:$E$1000,2,FALSE),"Cliente no encontrado"))</f>
        <v/>
      </c>
      <c r="G922" s="6">
        <f>IF(E922="","",IFERROR(VLOOKUP(E922,'Clientes'!$A$2:$E$1000,3,FALSE),""))</f>
        <v/>
      </c>
      <c r="H922" s="5">
        <f>IF(E922="","",IFERROR(VLOOKUP(E922,'Clientes'!$A$2:$E$1000,4,FALSE),""))</f>
        <v/>
      </c>
      <c r="I922" s="2" t="n"/>
      <c r="J922" s="7" t="n"/>
      <c r="K922" s="8" t="n"/>
      <c r="L922" s="37" t="n"/>
      <c r="M922" s="10" t="n"/>
      <c r="N922" s="38">
        <f>IF(OR(K922="",L922=""),"",K922*L922*(1-M922))</f>
        <v/>
      </c>
      <c r="O922" s="10" t="n"/>
      <c r="P922" s="38">
        <f>IF(OR(N922="",O922=""),"",N922*O922)</f>
        <v/>
      </c>
      <c r="Q922" s="38">
        <f>IF(OR(N922="",P922=""),"",N922+P922)</f>
        <v/>
      </c>
      <c r="R922" s="2" t="n"/>
      <c r="S922" s="10" t="n"/>
      <c r="T922" s="38">
        <f>IF(OR(Q922="",S922=""),"",Q922*S922)</f>
        <v/>
      </c>
      <c r="U922" s="12">
        <f>IF(D922="","",D922-TODAY())</f>
        <v/>
      </c>
      <c r="V922" s="6">
        <f>IF(R922="","",IF(R922="Aceptado","Ganado",IF(R922="Rechazado","Perdido",IF(D922&lt;TODAY(),"Vencido","Pendiente"))))</f>
        <v/>
      </c>
      <c r="W922" s="7" t="n"/>
    </row>
    <row r="923">
      <c r="A923" s="2" t="n"/>
      <c r="B923" s="2" t="n"/>
      <c r="C923" s="35" t="n"/>
      <c r="D923" s="39">
        <f>IF(C923="","",C923+30)</f>
        <v/>
      </c>
      <c r="E923" s="2" t="n"/>
      <c r="F923" s="14">
        <f>IF(E923="","",IFERROR(VLOOKUP(E923,'Clientes'!$A$2:$E$1000,2,FALSE),"Cliente no encontrado"))</f>
        <v/>
      </c>
      <c r="G923" s="15">
        <f>IF(E923="","",IFERROR(VLOOKUP(E923,'Clientes'!$A$2:$E$1000,3,FALSE),""))</f>
        <v/>
      </c>
      <c r="H923" s="14">
        <f>IF(E923="","",IFERROR(VLOOKUP(E923,'Clientes'!$A$2:$E$1000,4,FALSE),""))</f>
        <v/>
      </c>
      <c r="I923" s="2" t="n"/>
      <c r="J923" s="7" t="n"/>
      <c r="K923" s="8" t="n"/>
      <c r="L923" s="37" t="n"/>
      <c r="M923" s="10" t="n"/>
      <c r="N923" s="40">
        <f>IF(OR(K923="",L923=""),"",K923*L923*(1-M923))</f>
        <v/>
      </c>
      <c r="O923" s="10" t="n"/>
      <c r="P923" s="40">
        <f>IF(OR(N923="",O923=""),"",N923*O923)</f>
        <v/>
      </c>
      <c r="Q923" s="40">
        <f>IF(OR(N923="",P923=""),"",N923+P923)</f>
        <v/>
      </c>
      <c r="R923" s="2" t="n"/>
      <c r="S923" s="10" t="n"/>
      <c r="T923" s="40">
        <f>IF(OR(Q923="",S923=""),"",Q923*S923)</f>
        <v/>
      </c>
      <c r="U923" s="17">
        <f>IF(D923="","",D923-TODAY())</f>
        <v/>
      </c>
      <c r="V923" s="15">
        <f>IF(R923="","",IF(R923="Aceptado","Ganado",IF(R923="Rechazado","Perdido",IF(D923&lt;TODAY(),"Vencido","Pendiente"))))</f>
        <v/>
      </c>
      <c r="W923" s="7" t="n"/>
    </row>
    <row r="924">
      <c r="A924" s="2" t="n"/>
      <c r="B924" s="2" t="n"/>
      <c r="C924" s="35" t="n"/>
      <c r="D924" s="36">
        <f>IF(C924="","",C924+30)</f>
        <v/>
      </c>
      <c r="E924" s="2" t="n"/>
      <c r="F924" s="5">
        <f>IF(E924="","",IFERROR(VLOOKUP(E924,'Clientes'!$A$2:$E$1000,2,FALSE),"Cliente no encontrado"))</f>
        <v/>
      </c>
      <c r="G924" s="6">
        <f>IF(E924="","",IFERROR(VLOOKUP(E924,'Clientes'!$A$2:$E$1000,3,FALSE),""))</f>
        <v/>
      </c>
      <c r="H924" s="5">
        <f>IF(E924="","",IFERROR(VLOOKUP(E924,'Clientes'!$A$2:$E$1000,4,FALSE),""))</f>
        <v/>
      </c>
      <c r="I924" s="2" t="n"/>
      <c r="J924" s="7" t="n"/>
      <c r="K924" s="8" t="n"/>
      <c r="L924" s="37" t="n"/>
      <c r="M924" s="10" t="n"/>
      <c r="N924" s="38">
        <f>IF(OR(K924="",L924=""),"",K924*L924*(1-M924))</f>
        <v/>
      </c>
      <c r="O924" s="10" t="n"/>
      <c r="P924" s="38">
        <f>IF(OR(N924="",O924=""),"",N924*O924)</f>
        <v/>
      </c>
      <c r="Q924" s="38">
        <f>IF(OR(N924="",P924=""),"",N924+P924)</f>
        <v/>
      </c>
      <c r="R924" s="2" t="n"/>
      <c r="S924" s="10" t="n"/>
      <c r="T924" s="38">
        <f>IF(OR(Q924="",S924=""),"",Q924*S924)</f>
        <v/>
      </c>
      <c r="U924" s="12">
        <f>IF(D924="","",D924-TODAY())</f>
        <v/>
      </c>
      <c r="V924" s="6">
        <f>IF(R924="","",IF(R924="Aceptado","Ganado",IF(R924="Rechazado","Perdido",IF(D924&lt;TODAY(),"Vencido","Pendiente"))))</f>
        <v/>
      </c>
      <c r="W924" s="7" t="n"/>
    </row>
    <row r="925">
      <c r="A925" s="2" t="n"/>
      <c r="B925" s="2" t="n"/>
      <c r="C925" s="35" t="n"/>
      <c r="D925" s="39">
        <f>IF(C925="","",C925+30)</f>
        <v/>
      </c>
      <c r="E925" s="2" t="n"/>
      <c r="F925" s="14">
        <f>IF(E925="","",IFERROR(VLOOKUP(E925,'Clientes'!$A$2:$E$1000,2,FALSE),"Cliente no encontrado"))</f>
        <v/>
      </c>
      <c r="G925" s="15">
        <f>IF(E925="","",IFERROR(VLOOKUP(E925,'Clientes'!$A$2:$E$1000,3,FALSE),""))</f>
        <v/>
      </c>
      <c r="H925" s="14">
        <f>IF(E925="","",IFERROR(VLOOKUP(E925,'Clientes'!$A$2:$E$1000,4,FALSE),""))</f>
        <v/>
      </c>
      <c r="I925" s="2" t="n"/>
      <c r="J925" s="7" t="n"/>
      <c r="K925" s="8" t="n"/>
      <c r="L925" s="37" t="n"/>
      <c r="M925" s="10" t="n"/>
      <c r="N925" s="40">
        <f>IF(OR(K925="",L925=""),"",K925*L925*(1-M925))</f>
        <v/>
      </c>
      <c r="O925" s="10" t="n"/>
      <c r="P925" s="40">
        <f>IF(OR(N925="",O925=""),"",N925*O925)</f>
        <v/>
      </c>
      <c r="Q925" s="40">
        <f>IF(OR(N925="",P925=""),"",N925+P925)</f>
        <v/>
      </c>
      <c r="R925" s="2" t="n"/>
      <c r="S925" s="10" t="n"/>
      <c r="T925" s="40">
        <f>IF(OR(Q925="",S925=""),"",Q925*S925)</f>
        <v/>
      </c>
      <c r="U925" s="17">
        <f>IF(D925="","",D925-TODAY())</f>
        <v/>
      </c>
      <c r="V925" s="15">
        <f>IF(R925="","",IF(R925="Aceptado","Ganado",IF(R925="Rechazado","Perdido",IF(D925&lt;TODAY(),"Vencido","Pendiente"))))</f>
        <v/>
      </c>
      <c r="W925" s="7" t="n"/>
    </row>
    <row r="926">
      <c r="A926" s="2" t="n"/>
      <c r="B926" s="2" t="n"/>
      <c r="C926" s="35" t="n"/>
      <c r="D926" s="36">
        <f>IF(C926="","",C926+30)</f>
        <v/>
      </c>
      <c r="E926" s="2" t="n"/>
      <c r="F926" s="5">
        <f>IF(E926="","",IFERROR(VLOOKUP(E926,'Clientes'!$A$2:$E$1000,2,FALSE),"Cliente no encontrado"))</f>
        <v/>
      </c>
      <c r="G926" s="6">
        <f>IF(E926="","",IFERROR(VLOOKUP(E926,'Clientes'!$A$2:$E$1000,3,FALSE),""))</f>
        <v/>
      </c>
      <c r="H926" s="5">
        <f>IF(E926="","",IFERROR(VLOOKUP(E926,'Clientes'!$A$2:$E$1000,4,FALSE),""))</f>
        <v/>
      </c>
      <c r="I926" s="2" t="n"/>
      <c r="J926" s="7" t="n"/>
      <c r="K926" s="8" t="n"/>
      <c r="L926" s="37" t="n"/>
      <c r="M926" s="10" t="n"/>
      <c r="N926" s="38">
        <f>IF(OR(K926="",L926=""),"",K926*L926*(1-M926))</f>
        <v/>
      </c>
      <c r="O926" s="10" t="n"/>
      <c r="P926" s="38">
        <f>IF(OR(N926="",O926=""),"",N926*O926)</f>
        <v/>
      </c>
      <c r="Q926" s="38">
        <f>IF(OR(N926="",P926=""),"",N926+P926)</f>
        <v/>
      </c>
      <c r="R926" s="2" t="n"/>
      <c r="S926" s="10" t="n"/>
      <c r="T926" s="38">
        <f>IF(OR(Q926="",S926=""),"",Q926*S926)</f>
        <v/>
      </c>
      <c r="U926" s="12">
        <f>IF(D926="","",D926-TODAY())</f>
        <v/>
      </c>
      <c r="V926" s="6">
        <f>IF(R926="","",IF(R926="Aceptado","Ganado",IF(R926="Rechazado","Perdido",IF(D926&lt;TODAY(),"Vencido","Pendiente"))))</f>
        <v/>
      </c>
      <c r="W926" s="7" t="n"/>
    </row>
    <row r="927">
      <c r="A927" s="2" t="n"/>
      <c r="B927" s="2" t="n"/>
      <c r="C927" s="35" t="n"/>
      <c r="D927" s="39">
        <f>IF(C927="","",C927+30)</f>
        <v/>
      </c>
      <c r="E927" s="2" t="n"/>
      <c r="F927" s="14">
        <f>IF(E927="","",IFERROR(VLOOKUP(E927,'Clientes'!$A$2:$E$1000,2,FALSE),"Cliente no encontrado"))</f>
        <v/>
      </c>
      <c r="G927" s="15">
        <f>IF(E927="","",IFERROR(VLOOKUP(E927,'Clientes'!$A$2:$E$1000,3,FALSE),""))</f>
        <v/>
      </c>
      <c r="H927" s="14">
        <f>IF(E927="","",IFERROR(VLOOKUP(E927,'Clientes'!$A$2:$E$1000,4,FALSE),""))</f>
        <v/>
      </c>
      <c r="I927" s="2" t="n"/>
      <c r="J927" s="7" t="n"/>
      <c r="K927" s="8" t="n"/>
      <c r="L927" s="37" t="n"/>
      <c r="M927" s="10" t="n"/>
      <c r="N927" s="40">
        <f>IF(OR(K927="",L927=""),"",K927*L927*(1-M927))</f>
        <v/>
      </c>
      <c r="O927" s="10" t="n"/>
      <c r="P927" s="40">
        <f>IF(OR(N927="",O927=""),"",N927*O927)</f>
        <v/>
      </c>
      <c r="Q927" s="40">
        <f>IF(OR(N927="",P927=""),"",N927+P927)</f>
        <v/>
      </c>
      <c r="R927" s="2" t="n"/>
      <c r="S927" s="10" t="n"/>
      <c r="T927" s="40">
        <f>IF(OR(Q927="",S927=""),"",Q927*S927)</f>
        <v/>
      </c>
      <c r="U927" s="17">
        <f>IF(D927="","",D927-TODAY())</f>
        <v/>
      </c>
      <c r="V927" s="15">
        <f>IF(R927="","",IF(R927="Aceptado","Ganado",IF(R927="Rechazado","Perdido",IF(D927&lt;TODAY(),"Vencido","Pendiente"))))</f>
        <v/>
      </c>
      <c r="W927" s="7" t="n"/>
    </row>
    <row r="928">
      <c r="A928" s="2" t="n"/>
      <c r="B928" s="2" t="n"/>
      <c r="C928" s="35" t="n"/>
      <c r="D928" s="36">
        <f>IF(C928="","",C928+30)</f>
        <v/>
      </c>
      <c r="E928" s="2" t="n"/>
      <c r="F928" s="5">
        <f>IF(E928="","",IFERROR(VLOOKUP(E928,'Clientes'!$A$2:$E$1000,2,FALSE),"Cliente no encontrado"))</f>
        <v/>
      </c>
      <c r="G928" s="6">
        <f>IF(E928="","",IFERROR(VLOOKUP(E928,'Clientes'!$A$2:$E$1000,3,FALSE),""))</f>
        <v/>
      </c>
      <c r="H928" s="5">
        <f>IF(E928="","",IFERROR(VLOOKUP(E928,'Clientes'!$A$2:$E$1000,4,FALSE),""))</f>
        <v/>
      </c>
      <c r="I928" s="2" t="n"/>
      <c r="J928" s="7" t="n"/>
      <c r="K928" s="8" t="n"/>
      <c r="L928" s="37" t="n"/>
      <c r="M928" s="10" t="n"/>
      <c r="N928" s="38">
        <f>IF(OR(K928="",L928=""),"",K928*L928*(1-M928))</f>
        <v/>
      </c>
      <c r="O928" s="10" t="n"/>
      <c r="P928" s="38">
        <f>IF(OR(N928="",O928=""),"",N928*O928)</f>
        <v/>
      </c>
      <c r="Q928" s="38">
        <f>IF(OR(N928="",P928=""),"",N928+P928)</f>
        <v/>
      </c>
      <c r="R928" s="2" t="n"/>
      <c r="S928" s="10" t="n"/>
      <c r="T928" s="38">
        <f>IF(OR(Q928="",S928=""),"",Q928*S928)</f>
        <v/>
      </c>
      <c r="U928" s="12">
        <f>IF(D928="","",D928-TODAY())</f>
        <v/>
      </c>
      <c r="V928" s="6">
        <f>IF(R928="","",IF(R928="Aceptado","Ganado",IF(R928="Rechazado","Perdido",IF(D928&lt;TODAY(),"Vencido","Pendiente"))))</f>
        <v/>
      </c>
      <c r="W928" s="7" t="n"/>
    </row>
    <row r="929">
      <c r="A929" s="2" t="n"/>
      <c r="B929" s="2" t="n"/>
      <c r="C929" s="35" t="n"/>
      <c r="D929" s="39">
        <f>IF(C929="","",C929+30)</f>
        <v/>
      </c>
      <c r="E929" s="2" t="n"/>
      <c r="F929" s="14">
        <f>IF(E929="","",IFERROR(VLOOKUP(E929,'Clientes'!$A$2:$E$1000,2,FALSE),"Cliente no encontrado"))</f>
        <v/>
      </c>
      <c r="G929" s="15">
        <f>IF(E929="","",IFERROR(VLOOKUP(E929,'Clientes'!$A$2:$E$1000,3,FALSE),""))</f>
        <v/>
      </c>
      <c r="H929" s="14">
        <f>IF(E929="","",IFERROR(VLOOKUP(E929,'Clientes'!$A$2:$E$1000,4,FALSE),""))</f>
        <v/>
      </c>
      <c r="I929" s="2" t="n"/>
      <c r="J929" s="7" t="n"/>
      <c r="K929" s="8" t="n"/>
      <c r="L929" s="37" t="n"/>
      <c r="M929" s="10" t="n"/>
      <c r="N929" s="40">
        <f>IF(OR(K929="",L929=""),"",K929*L929*(1-M929))</f>
        <v/>
      </c>
      <c r="O929" s="10" t="n"/>
      <c r="P929" s="40">
        <f>IF(OR(N929="",O929=""),"",N929*O929)</f>
        <v/>
      </c>
      <c r="Q929" s="40">
        <f>IF(OR(N929="",P929=""),"",N929+P929)</f>
        <v/>
      </c>
      <c r="R929" s="2" t="n"/>
      <c r="S929" s="10" t="n"/>
      <c r="T929" s="40">
        <f>IF(OR(Q929="",S929=""),"",Q929*S929)</f>
        <v/>
      </c>
      <c r="U929" s="17">
        <f>IF(D929="","",D929-TODAY())</f>
        <v/>
      </c>
      <c r="V929" s="15">
        <f>IF(R929="","",IF(R929="Aceptado","Ganado",IF(R929="Rechazado","Perdido",IF(D929&lt;TODAY(),"Vencido","Pendiente"))))</f>
        <v/>
      </c>
      <c r="W929" s="7" t="n"/>
    </row>
    <row r="930">
      <c r="A930" s="2" t="n"/>
      <c r="B930" s="2" t="n"/>
      <c r="C930" s="35" t="n"/>
      <c r="D930" s="36">
        <f>IF(C930="","",C930+30)</f>
        <v/>
      </c>
      <c r="E930" s="2" t="n"/>
      <c r="F930" s="5">
        <f>IF(E930="","",IFERROR(VLOOKUP(E930,'Clientes'!$A$2:$E$1000,2,FALSE),"Cliente no encontrado"))</f>
        <v/>
      </c>
      <c r="G930" s="6">
        <f>IF(E930="","",IFERROR(VLOOKUP(E930,'Clientes'!$A$2:$E$1000,3,FALSE),""))</f>
        <v/>
      </c>
      <c r="H930" s="5">
        <f>IF(E930="","",IFERROR(VLOOKUP(E930,'Clientes'!$A$2:$E$1000,4,FALSE),""))</f>
        <v/>
      </c>
      <c r="I930" s="2" t="n"/>
      <c r="J930" s="7" t="n"/>
      <c r="K930" s="8" t="n"/>
      <c r="L930" s="37" t="n"/>
      <c r="M930" s="10" t="n"/>
      <c r="N930" s="38">
        <f>IF(OR(K930="",L930=""),"",K930*L930*(1-M930))</f>
        <v/>
      </c>
      <c r="O930" s="10" t="n"/>
      <c r="P930" s="38">
        <f>IF(OR(N930="",O930=""),"",N930*O930)</f>
        <v/>
      </c>
      <c r="Q930" s="38">
        <f>IF(OR(N930="",P930=""),"",N930+P930)</f>
        <v/>
      </c>
      <c r="R930" s="2" t="n"/>
      <c r="S930" s="10" t="n"/>
      <c r="T930" s="38">
        <f>IF(OR(Q930="",S930=""),"",Q930*S930)</f>
        <v/>
      </c>
      <c r="U930" s="12">
        <f>IF(D930="","",D930-TODAY())</f>
        <v/>
      </c>
      <c r="V930" s="6">
        <f>IF(R930="","",IF(R930="Aceptado","Ganado",IF(R930="Rechazado","Perdido",IF(D930&lt;TODAY(),"Vencido","Pendiente"))))</f>
        <v/>
      </c>
      <c r="W930" s="7" t="n"/>
    </row>
    <row r="931">
      <c r="A931" s="2" t="n"/>
      <c r="B931" s="2" t="n"/>
      <c r="C931" s="35" t="n"/>
      <c r="D931" s="39">
        <f>IF(C931="","",C931+30)</f>
        <v/>
      </c>
      <c r="E931" s="2" t="n"/>
      <c r="F931" s="14">
        <f>IF(E931="","",IFERROR(VLOOKUP(E931,'Clientes'!$A$2:$E$1000,2,FALSE),"Cliente no encontrado"))</f>
        <v/>
      </c>
      <c r="G931" s="15">
        <f>IF(E931="","",IFERROR(VLOOKUP(E931,'Clientes'!$A$2:$E$1000,3,FALSE),""))</f>
        <v/>
      </c>
      <c r="H931" s="14">
        <f>IF(E931="","",IFERROR(VLOOKUP(E931,'Clientes'!$A$2:$E$1000,4,FALSE),""))</f>
        <v/>
      </c>
      <c r="I931" s="2" t="n"/>
      <c r="J931" s="7" t="n"/>
      <c r="K931" s="8" t="n"/>
      <c r="L931" s="37" t="n"/>
      <c r="M931" s="10" t="n"/>
      <c r="N931" s="40">
        <f>IF(OR(K931="",L931=""),"",K931*L931*(1-M931))</f>
        <v/>
      </c>
      <c r="O931" s="10" t="n"/>
      <c r="P931" s="40">
        <f>IF(OR(N931="",O931=""),"",N931*O931)</f>
        <v/>
      </c>
      <c r="Q931" s="40">
        <f>IF(OR(N931="",P931=""),"",N931+P931)</f>
        <v/>
      </c>
      <c r="R931" s="2" t="n"/>
      <c r="S931" s="10" t="n"/>
      <c r="T931" s="40">
        <f>IF(OR(Q931="",S931=""),"",Q931*S931)</f>
        <v/>
      </c>
      <c r="U931" s="17">
        <f>IF(D931="","",D931-TODAY())</f>
        <v/>
      </c>
      <c r="V931" s="15">
        <f>IF(R931="","",IF(R931="Aceptado","Ganado",IF(R931="Rechazado","Perdido",IF(D931&lt;TODAY(),"Vencido","Pendiente"))))</f>
        <v/>
      </c>
      <c r="W931" s="7" t="n"/>
    </row>
    <row r="932">
      <c r="A932" s="2" t="n"/>
      <c r="B932" s="2" t="n"/>
      <c r="C932" s="35" t="n"/>
      <c r="D932" s="36">
        <f>IF(C932="","",C932+30)</f>
        <v/>
      </c>
      <c r="E932" s="2" t="n"/>
      <c r="F932" s="5">
        <f>IF(E932="","",IFERROR(VLOOKUP(E932,'Clientes'!$A$2:$E$1000,2,FALSE),"Cliente no encontrado"))</f>
        <v/>
      </c>
      <c r="G932" s="6">
        <f>IF(E932="","",IFERROR(VLOOKUP(E932,'Clientes'!$A$2:$E$1000,3,FALSE),""))</f>
        <v/>
      </c>
      <c r="H932" s="5">
        <f>IF(E932="","",IFERROR(VLOOKUP(E932,'Clientes'!$A$2:$E$1000,4,FALSE),""))</f>
        <v/>
      </c>
      <c r="I932" s="2" t="n"/>
      <c r="J932" s="7" t="n"/>
      <c r="K932" s="8" t="n"/>
      <c r="L932" s="37" t="n"/>
      <c r="M932" s="10" t="n"/>
      <c r="N932" s="38">
        <f>IF(OR(K932="",L932=""),"",K932*L932*(1-M932))</f>
        <v/>
      </c>
      <c r="O932" s="10" t="n"/>
      <c r="P932" s="38">
        <f>IF(OR(N932="",O932=""),"",N932*O932)</f>
        <v/>
      </c>
      <c r="Q932" s="38">
        <f>IF(OR(N932="",P932=""),"",N932+P932)</f>
        <v/>
      </c>
      <c r="R932" s="2" t="n"/>
      <c r="S932" s="10" t="n"/>
      <c r="T932" s="38">
        <f>IF(OR(Q932="",S932=""),"",Q932*S932)</f>
        <v/>
      </c>
      <c r="U932" s="12">
        <f>IF(D932="","",D932-TODAY())</f>
        <v/>
      </c>
      <c r="V932" s="6">
        <f>IF(R932="","",IF(R932="Aceptado","Ganado",IF(R932="Rechazado","Perdido",IF(D932&lt;TODAY(),"Vencido","Pendiente"))))</f>
        <v/>
      </c>
      <c r="W932" s="7" t="n"/>
    </row>
    <row r="933">
      <c r="A933" s="2" t="n"/>
      <c r="B933" s="2" t="n"/>
      <c r="C933" s="35" t="n"/>
      <c r="D933" s="39">
        <f>IF(C933="","",C933+30)</f>
        <v/>
      </c>
      <c r="E933" s="2" t="n"/>
      <c r="F933" s="14">
        <f>IF(E933="","",IFERROR(VLOOKUP(E933,'Clientes'!$A$2:$E$1000,2,FALSE),"Cliente no encontrado"))</f>
        <v/>
      </c>
      <c r="G933" s="15">
        <f>IF(E933="","",IFERROR(VLOOKUP(E933,'Clientes'!$A$2:$E$1000,3,FALSE),""))</f>
        <v/>
      </c>
      <c r="H933" s="14">
        <f>IF(E933="","",IFERROR(VLOOKUP(E933,'Clientes'!$A$2:$E$1000,4,FALSE),""))</f>
        <v/>
      </c>
      <c r="I933" s="2" t="n"/>
      <c r="J933" s="7" t="n"/>
      <c r="K933" s="8" t="n"/>
      <c r="L933" s="37" t="n"/>
      <c r="M933" s="10" t="n"/>
      <c r="N933" s="40">
        <f>IF(OR(K933="",L933=""),"",K933*L933*(1-M933))</f>
        <v/>
      </c>
      <c r="O933" s="10" t="n"/>
      <c r="P933" s="40">
        <f>IF(OR(N933="",O933=""),"",N933*O933)</f>
        <v/>
      </c>
      <c r="Q933" s="40">
        <f>IF(OR(N933="",P933=""),"",N933+P933)</f>
        <v/>
      </c>
      <c r="R933" s="2" t="n"/>
      <c r="S933" s="10" t="n"/>
      <c r="T933" s="40">
        <f>IF(OR(Q933="",S933=""),"",Q933*S933)</f>
        <v/>
      </c>
      <c r="U933" s="17">
        <f>IF(D933="","",D933-TODAY())</f>
        <v/>
      </c>
      <c r="V933" s="15">
        <f>IF(R933="","",IF(R933="Aceptado","Ganado",IF(R933="Rechazado","Perdido",IF(D933&lt;TODAY(),"Vencido","Pendiente"))))</f>
        <v/>
      </c>
      <c r="W933" s="7" t="n"/>
    </row>
    <row r="934">
      <c r="A934" s="2" t="n"/>
      <c r="B934" s="2" t="n"/>
      <c r="C934" s="35" t="n"/>
      <c r="D934" s="36">
        <f>IF(C934="","",C934+30)</f>
        <v/>
      </c>
      <c r="E934" s="2" t="n"/>
      <c r="F934" s="5">
        <f>IF(E934="","",IFERROR(VLOOKUP(E934,'Clientes'!$A$2:$E$1000,2,FALSE),"Cliente no encontrado"))</f>
        <v/>
      </c>
      <c r="G934" s="6">
        <f>IF(E934="","",IFERROR(VLOOKUP(E934,'Clientes'!$A$2:$E$1000,3,FALSE),""))</f>
        <v/>
      </c>
      <c r="H934" s="5">
        <f>IF(E934="","",IFERROR(VLOOKUP(E934,'Clientes'!$A$2:$E$1000,4,FALSE),""))</f>
        <v/>
      </c>
      <c r="I934" s="2" t="n"/>
      <c r="J934" s="7" t="n"/>
      <c r="K934" s="8" t="n"/>
      <c r="L934" s="37" t="n"/>
      <c r="M934" s="10" t="n"/>
      <c r="N934" s="38">
        <f>IF(OR(K934="",L934=""),"",K934*L934*(1-M934))</f>
        <v/>
      </c>
      <c r="O934" s="10" t="n"/>
      <c r="P934" s="38">
        <f>IF(OR(N934="",O934=""),"",N934*O934)</f>
        <v/>
      </c>
      <c r="Q934" s="38">
        <f>IF(OR(N934="",P934=""),"",N934+P934)</f>
        <v/>
      </c>
      <c r="R934" s="2" t="n"/>
      <c r="S934" s="10" t="n"/>
      <c r="T934" s="38">
        <f>IF(OR(Q934="",S934=""),"",Q934*S934)</f>
        <v/>
      </c>
      <c r="U934" s="12">
        <f>IF(D934="","",D934-TODAY())</f>
        <v/>
      </c>
      <c r="V934" s="6">
        <f>IF(R934="","",IF(R934="Aceptado","Ganado",IF(R934="Rechazado","Perdido",IF(D934&lt;TODAY(),"Vencido","Pendiente"))))</f>
        <v/>
      </c>
      <c r="W934" s="7" t="n"/>
    </row>
    <row r="935">
      <c r="A935" s="2" t="n"/>
      <c r="B935" s="2" t="n"/>
      <c r="C935" s="35" t="n"/>
      <c r="D935" s="39">
        <f>IF(C935="","",C935+30)</f>
        <v/>
      </c>
      <c r="E935" s="2" t="n"/>
      <c r="F935" s="14">
        <f>IF(E935="","",IFERROR(VLOOKUP(E935,'Clientes'!$A$2:$E$1000,2,FALSE),"Cliente no encontrado"))</f>
        <v/>
      </c>
      <c r="G935" s="15">
        <f>IF(E935="","",IFERROR(VLOOKUP(E935,'Clientes'!$A$2:$E$1000,3,FALSE),""))</f>
        <v/>
      </c>
      <c r="H935" s="14">
        <f>IF(E935="","",IFERROR(VLOOKUP(E935,'Clientes'!$A$2:$E$1000,4,FALSE),""))</f>
        <v/>
      </c>
      <c r="I935" s="2" t="n"/>
      <c r="J935" s="7" t="n"/>
      <c r="K935" s="8" t="n"/>
      <c r="L935" s="37" t="n"/>
      <c r="M935" s="10" t="n"/>
      <c r="N935" s="40">
        <f>IF(OR(K935="",L935=""),"",K935*L935*(1-M935))</f>
        <v/>
      </c>
      <c r="O935" s="10" t="n"/>
      <c r="P935" s="40">
        <f>IF(OR(N935="",O935=""),"",N935*O935)</f>
        <v/>
      </c>
      <c r="Q935" s="40">
        <f>IF(OR(N935="",P935=""),"",N935+P935)</f>
        <v/>
      </c>
      <c r="R935" s="2" t="n"/>
      <c r="S935" s="10" t="n"/>
      <c r="T935" s="40">
        <f>IF(OR(Q935="",S935=""),"",Q935*S935)</f>
        <v/>
      </c>
      <c r="U935" s="17">
        <f>IF(D935="","",D935-TODAY())</f>
        <v/>
      </c>
      <c r="V935" s="15">
        <f>IF(R935="","",IF(R935="Aceptado","Ganado",IF(R935="Rechazado","Perdido",IF(D935&lt;TODAY(),"Vencido","Pendiente"))))</f>
        <v/>
      </c>
      <c r="W935" s="7" t="n"/>
    </row>
    <row r="936">
      <c r="A936" s="2" t="n"/>
      <c r="B936" s="2" t="n"/>
      <c r="C936" s="35" t="n"/>
      <c r="D936" s="36">
        <f>IF(C936="","",C936+30)</f>
        <v/>
      </c>
      <c r="E936" s="2" t="n"/>
      <c r="F936" s="5">
        <f>IF(E936="","",IFERROR(VLOOKUP(E936,'Clientes'!$A$2:$E$1000,2,FALSE),"Cliente no encontrado"))</f>
        <v/>
      </c>
      <c r="G936" s="6">
        <f>IF(E936="","",IFERROR(VLOOKUP(E936,'Clientes'!$A$2:$E$1000,3,FALSE),""))</f>
        <v/>
      </c>
      <c r="H936" s="5">
        <f>IF(E936="","",IFERROR(VLOOKUP(E936,'Clientes'!$A$2:$E$1000,4,FALSE),""))</f>
        <v/>
      </c>
      <c r="I936" s="2" t="n"/>
      <c r="J936" s="7" t="n"/>
      <c r="K936" s="8" t="n"/>
      <c r="L936" s="37" t="n"/>
      <c r="M936" s="10" t="n"/>
      <c r="N936" s="38">
        <f>IF(OR(K936="",L936=""),"",K936*L936*(1-M936))</f>
        <v/>
      </c>
      <c r="O936" s="10" t="n"/>
      <c r="P936" s="38">
        <f>IF(OR(N936="",O936=""),"",N936*O936)</f>
        <v/>
      </c>
      <c r="Q936" s="38">
        <f>IF(OR(N936="",P936=""),"",N936+P936)</f>
        <v/>
      </c>
      <c r="R936" s="2" t="n"/>
      <c r="S936" s="10" t="n"/>
      <c r="T936" s="38">
        <f>IF(OR(Q936="",S936=""),"",Q936*S936)</f>
        <v/>
      </c>
      <c r="U936" s="12">
        <f>IF(D936="","",D936-TODAY())</f>
        <v/>
      </c>
      <c r="V936" s="6">
        <f>IF(R936="","",IF(R936="Aceptado","Ganado",IF(R936="Rechazado","Perdido",IF(D936&lt;TODAY(),"Vencido","Pendiente"))))</f>
        <v/>
      </c>
      <c r="W936" s="7" t="n"/>
    </row>
    <row r="937">
      <c r="A937" s="2" t="n"/>
      <c r="B937" s="2" t="n"/>
      <c r="C937" s="35" t="n"/>
      <c r="D937" s="39">
        <f>IF(C937="","",C937+30)</f>
        <v/>
      </c>
      <c r="E937" s="2" t="n"/>
      <c r="F937" s="14">
        <f>IF(E937="","",IFERROR(VLOOKUP(E937,'Clientes'!$A$2:$E$1000,2,FALSE),"Cliente no encontrado"))</f>
        <v/>
      </c>
      <c r="G937" s="15">
        <f>IF(E937="","",IFERROR(VLOOKUP(E937,'Clientes'!$A$2:$E$1000,3,FALSE),""))</f>
        <v/>
      </c>
      <c r="H937" s="14">
        <f>IF(E937="","",IFERROR(VLOOKUP(E937,'Clientes'!$A$2:$E$1000,4,FALSE),""))</f>
        <v/>
      </c>
      <c r="I937" s="2" t="n"/>
      <c r="J937" s="7" t="n"/>
      <c r="K937" s="8" t="n"/>
      <c r="L937" s="37" t="n"/>
      <c r="M937" s="10" t="n"/>
      <c r="N937" s="40">
        <f>IF(OR(K937="",L937=""),"",K937*L937*(1-M937))</f>
        <v/>
      </c>
      <c r="O937" s="10" t="n"/>
      <c r="P937" s="40">
        <f>IF(OR(N937="",O937=""),"",N937*O937)</f>
        <v/>
      </c>
      <c r="Q937" s="40">
        <f>IF(OR(N937="",P937=""),"",N937+P937)</f>
        <v/>
      </c>
      <c r="R937" s="2" t="n"/>
      <c r="S937" s="10" t="n"/>
      <c r="T937" s="40">
        <f>IF(OR(Q937="",S937=""),"",Q937*S937)</f>
        <v/>
      </c>
      <c r="U937" s="17">
        <f>IF(D937="","",D937-TODAY())</f>
        <v/>
      </c>
      <c r="V937" s="15">
        <f>IF(R937="","",IF(R937="Aceptado","Ganado",IF(R937="Rechazado","Perdido",IF(D937&lt;TODAY(),"Vencido","Pendiente"))))</f>
        <v/>
      </c>
      <c r="W937" s="7" t="n"/>
    </row>
    <row r="938">
      <c r="A938" s="2" t="n"/>
      <c r="B938" s="2" t="n"/>
      <c r="C938" s="35" t="n"/>
      <c r="D938" s="36">
        <f>IF(C938="","",C938+30)</f>
        <v/>
      </c>
      <c r="E938" s="2" t="n"/>
      <c r="F938" s="5">
        <f>IF(E938="","",IFERROR(VLOOKUP(E938,'Clientes'!$A$2:$E$1000,2,FALSE),"Cliente no encontrado"))</f>
        <v/>
      </c>
      <c r="G938" s="6">
        <f>IF(E938="","",IFERROR(VLOOKUP(E938,'Clientes'!$A$2:$E$1000,3,FALSE),""))</f>
        <v/>
      </c>
      <c r="H938" s="5">
        <f>IF(E938="","",IFERROR(VLOOKUP(E938,'Clientes'!$A$2:$E$1000,4,FALSE),""))</f>
        <v/>
      </c>
      <c r="I938" s="2" t="n"/>
      <c r="J938" s="7" t="n"/>
      <c r="K938" s="8" t="n"/>
      <c r="L938" s="37" t="n"/>
      <c r="M938" s="10" t="n"/>
      <c r="N938" s="38">
        <f>IF(OR(K938="",L938=""),"",K938*L938*(1-M938))</f>
        <v/>
      </c>
      <c r="O938" s="10" t="n"/>
      <c r="P938" s="38">
        <f>IF(OR(N938="",O938=""),"",N938*O938)</f>
        <v/>
      </c>
      <c r="Q938" s="38">
        <f>IF(OR(N938="",P938=""),"",N938+P938)</f>
        <v/>
      </c>
      <c r="R938" s="2" t="n"/>
      <c r="S938" s="10" t="n"/>
      <c r="T938" s="38">
        <f>IF(OR(Q938="",S938=""),"",Q938*S938)</f>
        <v/>
      </c>
      <c r="U938" s="12">
        <f>IF(D938="","",D938-TODAY())</f>
        <v/>
      </c>
      <c r="V938" s="6">
        <f>IF(R938="","",IF(R938="Aceptado","Ganado",IF(R938="Rechazado","Perdido",IF(D938&lt;TODAY(),"Vencido","Pendiente"))))</f>
        <v/>
      </c>
      <c r="W938" s="7" t="n"/>
    </row>
    <row r="939">
      <c r="A939" s="2" t="n"/>
      <c r="B939" s="2" t="n"/>
      <c r="C939" s="35" t="n"/>
      <c r="D939" s="39">
        <f>IF(C939="","",C939+30)</f>
        <v/>
      </c>
      <c r="E939" s="2" t="n"/>
      <c r="F939" s="14">
        <f>IF(E939="","",IFERROR(VLOOKUP(E939,'Clientes'!$A$2:$E$1000,2,FALSE),"Cliente no encontrado"))</f>
        <v/>
      </c>
      <c r="G939" s="15">
        <f>IF(E939="","",IFERROR(VLOOKUP(E939,'Clientes'!$A$2:$E$1000,3,FALSE),""))</f>
        <v/>
      </c>
      <c r="H939" s="14">
        <f>IF(E939="","",IFERROR(VLOOKUP(E939,'Clientes'!$A$2:$E$1000,4,FALSE),""))</f>
        <v/>
      </c>
      <c r="I939" s="2" t="n"/>
      <c r="J939" s="7" t="n"/>
      <c r="K939" s="8" t="n"/>
      <c r="L939" s="37" t="n"/>
      <c r="M939" s="10" t="n"/>
      <c r="N939" s="40">
        <f>IF(OR(K939="",L939=""),"",K939*L939*(1-M939))</f>
        <v/>
      </c>
      <c r="O939" s="10" t="n"/>
      <c r="P939" s="40">
        <f>IF(OR(N939="",O939=""),"",N939*O939)</f>
        <v/>
      </c>
      <c r="Q939" s="40">
        <f>IF(OR(N939="",P939=""),"",N939+P939)</f>
        <v/>
      </c>
      <c r="R939" s="2" t="n"/>
      <c r="S939" s="10" t="n"/>
      <c r="T939" s="40">
        <f>IF(OR(Q939="",S939=""),"",Q939*S939)</f>
        <v/>
      </c>
      <c r="U939" s="17">
        <f>IF(D939="","",D939-TODAY())</f>
        <v/>
      </c>
      <c r="V939" s="15">
        <f>IF(R939="","",IF(R939="Aceptado","Ganado",IF(R939="Rechazado","Perdido",IF(D939&lt;TODAY(),"Vencido","Pendiente"))))</f>
        <v/>
      </c>
      <c r="W939" s="7" t="n"/>
    </row>
    <row r="940">
      <c r="A940" s="2" t="n"/>
      <c r="B940" s="2" t="n"/>
      <c r="C940" s="35" t="n"/>
      <c r="D940" s="36">
        <f>IF(C940="","",C940+30)</f>
        <v/>
      </c>
      <c r="E940" s="2" t="n"/>
      <c r="F940" s="5">
        <f>IF(E940="","",IFERROR(VLOOKUP(E940,'Clientes'!$A$2:$E$1000,2,FALSE),"Cliente no encontrado"))</f>
        <v/>
      </c>
      <c r="G940" s="6">
        <f>IF(E940="","",IFERROR(VLOOKUP(E940,'Clientes'!$A$2:$E$1000,3,FALSE),""))</f>
        <v/>
      </c>
      <c r="H940" s="5">
        <f>IF(E940="","",IFERROR(VLOOKUP(E940,'Clientes'!$A$2:$E$1000,4,FALSE),""))</f>
        <v/>
      </c>
      <c r="I940" s="2" t="n"/>
      <c r="J940" s="7" t="n"/>
      <c r="K940" s="8" t="n"/>
      <c r="L940" s="37" t="n"/>
      <c r="M940" s="10" t="n"/>
      <c r="N940" s="38">
        <f>IF(OR(K940="",L940=""),"",K940*L940*(1-M940))</f>
        <v/>
      </c>
      <c r="O940" s="10" t="n"/>
      <c r="P940" s="38">
        <f>IF(OR(N940="",O940=""),"",N940*O940)</f>
        <v/>
      </c>
      <c r="Q940" s="38">
        <f>IF(OR(N940="",P940=""),"",N940+P940)</f>
        <v/>
      </c>
      <c r="R940" s="2" t="n"/>
      <c r="S940" s="10" t="n"/>
      <c r="T940" s="38">
        <f>IF(OR(Q940="",S940=""),"",Q940*S940)</f>
        <v/>
      </c>
      <c r="U940" s="12">
        <f>IF(D940="","",D940-TODAY())</f>
        <v/>
      </c>
      <c r="V940" s="6">
        <f>IF(R940="","",IF(R940="Aceptado","Ganado",IF(R940="Rechazado","Perdido",IF(D940&lt;TODAY(),"Vencido","Pendiente"))))</f>
        <v/>
      </c>
      <c r="W940" s="7" t="n"/>
    </row>
    <row r="941">
      <c r="A941" s="2" t="n"/>
      <c r="B941" s="2" t="n"/>
      <c r="C941" s="35" t="n"/>
      <c r="D941" s="39">
        <f>IF(C941="","",C941+30)</f>
        <v/>
      </c>
      <c r="E941" s="2" t="n"/>
      <c r="F941" s="14">
        <f>IF(E941="","",IFERROR(VLOOKUP(E941,'Clientes'!$A$2:$E$1000,2,FALSE),"Cliente no encontrado"))</f>
        <v/>
      </c>
      <c r="G941" s="15">
        <f>IF(E941="","",IFERROR(VLOOKUP(E941,'Clientes'!$A$2:$E$1000,3,FALSE),""))</f>
        <v/>
      </c>
      <c r="H941" s="14">
        <f>IF(E941="","",IFERROR(VLOOKUP(E941,'Clientes'!$A$2:$E$1000,4,FALSE),""))</f>
        <v/>
      </c>
      <c r="I941" s="2" t="n"/>
      <c r="J941" s="7" t="n"/>
      <c r="K941" s="8" t="n"/>
      <c r="L941" s="37" t="n"/>
      <c r="M941" s="10" t="n"/>
      <c r="N941" s="40">
        <f>IF(OR(K941="",L941=""),"",K941*L941*(1-M941))</f>
        <v/>
      </c>
      <c r="O941" s="10" t="n"/>
      <c r="P941" s="40">
        <f>IF(OR(N941="",O941=""),"",N941*O941)</f>
        <v/>
      </c>
      <c r="Q941" s="40">
        <f>IF(OR(N941="",P941=""),"",N941+P941)</f>
        <v/>
      </c>
      <c r="R941" s="2" t="n"/>
      <c r="S941" s="10" t="n"/>
      <c r="T941" s="40">
        <f>IF(OR(Q941="",S941=""),"",Q941*S941)</f>
        <v/>
      </c>
      <c r="U941" s="17">
        <f>IF(D941="","",D941-TODAY())</f>
        <v/>
      </c>
      <c r="V941" s="15">
        <f>IF(R941="","",IF(R941="Aceptado","Ganado",IF(R941="Rechazado","Perdido",IF(D941&lt;TODAY(),"Vencido","Pendiente"))))</f>
        <v/>
      </c>
      <c r="W941" s="7" t="n"/>
    </row>
    <row r="942">
      <c r="A942" s="2" t="n"/>
      <c r="B942" s="2" t="n"/>
      <c r="C942" s="35" t="n"/>
      <c r="D942" s="36">
        <f>IF(C942="","",C942+30)</f>
        <v/>
      </c>
      <c r="E942" s="2" t="n"/>
      <c r="F942" s="5">
        <f>IF(E942="","",IFERROR(VLOOKUP(E942,'Clientes'!$A$2:$E$1000,2,FALSE),"Cliente no encontrado"))</f>
        <v/>
      </c>
      <c r="G942" s="6">
        <f>IF(E942="","",IFERROR(VLOOKUP(E942,'Clientes'!$A$2:$E$1000,3,FALSE),""))</f>
        <v/>
      </c>
      <c r="H942" s="5">
        <f>IF(E942="","",IFERROR(VLOOKUP(E942,'Clientes'!$A$2:$E$1000,4,FALSE),""))</f>
        <v/>
      </c>
      <c r="I942" s="2" t="n"/>
      <c r="J942" s="7" t="n"/>
      <c r="K942" s="8" t="n"/>
      <c r="L942" s="37" t="n"/>
      <c r="M942" s="10" t="n"/>
      <c r="N942" s="38">
        <f>IF(OR(K942="",L942=""),"",K942*L942*(1-M942))</f>
        <v/>
      </c>
      <c r="O942" s="10" t="n"/>
      <c r="P942" s="38">
        <f>IF(OR(N942="",O942=""),"",N942*O942)</f>
        <v/>
      </c>
      <c r="Q942" s="38">
        <f>IF(OR(N942="",P942=""),"",N942+P942)</f>
        <v/>
      </c>
      <c r="R942" s="2" t="n"/>
      <c r="S942" s="10" t="n"/>
      <c r="T942" s="38">
        <f>IF(OR(Q942="",S942=""),"",Q942*S942)</f>
        <v/>
      </c>
      <c r="U942" s="12">
        <f>IF(D942="","",D942-TODAY())</f>
        <v/>
      </c>
      <c r="V942" s="6">
        <f>IF(R942="","",IF(R942="Aceptado","Ganado",IF(R942="Rechazado","Perdido",IF(D942&lt;TODAY(),"Vencido","Pendiente"))))</f>
        <v/>
      </c>
      <c r="W942" s="7" t="n"/>
    </row>
    <row r="943">
      <c r="A943" s="2" t="n"/>
      <c r="B943" s="2" t="n"/>
      <c r="C943" s="35" t="n"/>
      <c r="D943" s="39">
        <f>IF(C943="","",C943+30)</f>
        <v/>
      </c>
      <c r="E943" s="2" t="n"/>
      <c r="F943" s="14">
        <f>IF(E943="","",IFERROR(VLOOKUP(E943,'Clientes'!$A$2:$E$1000,2,FALSE),"Cliente no encontrado"))</f>
        <v/>
      </c>
      <c r="G943" s="15">
        <f>IF(E943="","",IFERROR(VLOOKUP(E943,'Clientes'!$A$2:$E$1000,3,FALSE),""))</f>
        <v/>
      </c>
      <c r="H943" s="14">
        <f>IF(E943="","",IFERROR(VLOOKUP(E943,'Clientes'!$A$2:$E$1000,4,FALSE),""))</f>
        <v/>
      </c>
      <c r="I943" s="2" t="n"/>
      <c r="J943" s="7" t="n"/>
      <c r="K943" s="8" t="n"/>
      <c r="L943" s="37" t="n"/>
      <c r="M943" s="10" t="n"/>
      <c r="N943" s="40">
        <f>IF(OR(K943="",L943=""),"",K943*L943*(1-M943))</f>
        <v/>
      </c>
      <c r="O943" s="10" t="n"/>
      <c r="P943" s="40">
        <f>IF(OR(N943="",O943=""),"",N943*O943)</f>
        <v/>
      </c>
      <c r="Q943" s="40">
        <f>IF(OR(N943="",P943=""),"",N943+P943)</f>
        <v/>
      </c>
      <c r="R943" s="2" t="n"/>
      <c r="S943" s="10" t="n"/>
      <c r="T943" s="40">
        <f>IF(OR(Q943="",S943=""),"",Q943*S943)</f>
        <v/>
      </c>
      <c r="U943" s="17">
        <f>IF(D943="","",D943-TODAY())</f>
        <v/>
      </c>
      <c r="V943" s="15">
        <f>IF(R943="","",IF(R943="Aceptado","Ganado",IF(R943="Rechazado","Perdido",IF(D943&lt;TODAY(),"Vencido","Pendiente"))))</f>
        <v/>
      </c>
      <c r="W943" s="7" t="n"/>
    </row>
    <row r="944">
      <c r="A944" s="2" t="n"/>
      <c r="B944" s="2" t="n"/>
      <c r="C944" s="35" t="n"/>
      <c r="D944" s="36">
        <f>IF(C944="","",C944+30)</f>
        <v/>
      </c>
      <c r="E944" s="2" t="n"/>
      <c r="F944" s="5">
        <f>IF(E944="","",IFERROR(VLOOKUP(E944,'Clientes'!$A$2:$E$1000,2,FALSE),"Cliente no encontrado"))</f>
        <v/>
      </c>
      <c r="G944" s="6">
        <f>IF(E944="","",IFERROR(VLOOKUP(E944,'Clientes'!$A$2:$E$1000,3,FALSE),""))</f>
        <v/>
      </c>
      <c r="H944" s="5">
        <f>IF(E944="","",IFERROR(VLOOKUP(E944,'Clientes'!$A$2:$E$1000,4,FALSE),""))</f>
        <v/>
      </c>
      <c r="I944" s="2" t="n"/>
      <c r="J944" s="7" t="n"/>
      <c r="K944" s="8" t="n"/>
      <c r="L944" s="37" t="n"/>
      <c r="M944" s="10" t="n"/>
      <c r="N944" s="38">
        <f>IF(OR(K944="",L944=""),"",K944*L944*(1-M944))</f>
        <v/>
      </c>
      <c r="O944" s="10" t="n"/>
      <c r="P944" s="38">
        <f>IF(OR(N944="",O944=""),"",N944*O944)</f>
        <v/>
      </c>
      <c r="Q944" s="38">
        <f>IF(OR(N944="",P944=""),"",N944+P944)</f>
        <v/>
      </c>
      <c r="R944" s="2" t="n"/>
      <c r="S944" s="10" t="n"/>
      <c r="T944" s="38">
        <f>IF(OR(Q944="",S944=""),"",Q944*S944)</f>
        <v/>
      </c>
      <c r="U944" s="12">
        <f>IF(D944="","",D944-TODAY())</f>
        <v/>
      </c>
      <c r="V944" s="6">
        <f>IF(R944="","",IF(R944="Aceptado","Ganado",IF(R944="Rechazado","Perdido",IF(D944&lt;TODAY(),"Vencido","Pendiente"))))</f>
        <v/>
      </c>
      <c r="W944" s="7" t="n"/>
    </row>
    <row r="945">
      <c r="A945" s="2" t="n"/>
      <c r="B945" s="2" t="n"/>
      <c r="C945" s="35" t="n"/>
      <c r="D945" s="39">
        <f>IF(C945="","",C945+30)</f>
        <v/>
      </c>
      <c r="E945" s="2" t="n"/>
      <c r="F945" s="14">
        <f>IF(E945="","",IFERROR(VLOOKUP(E945,'Clientes'!$A$2:$E$1000,2,FALSE),"Cliente no encontrado"))</f>
        <v/>
      </c>
      <c r="G945" s="15">
        <f>IF(E945="","",IFERROR(VLOOKUP(E945,'Clientes'!$A$2:$E$1000,3,FALSE),""))</f>
        <v/>
      </c>
      <c r="H945" s="14">
        <f>IF(E945="","",IFERROR(VLOOKUP(E945,'Clientes'!$A$2:$E$1000,4,FALSE),""))</f>
        <v/>
      </c>
      <c r="I945" s="2" t="n"/>
      <c r="J945" s="7" t="n"/>
      <c r="K945" s="8" t="n"/>
      <c r="L945" s="37" t="n"/>
      <c r="M945" s="10" t="n"/>
      <c r="N945" s="40">
        <f>IF(OR(K945="",L945=""),"",K945*L945*(1-M945))</f>
        <v/>
      </c>
      <c r="O945" s="10" t="n"/>
      <c r="P945" s="40">
        <f>IF(OR(N945="",O945=""),"",N945*O945)</f>
        <v/>
      </c>
      <c r="Q945" s="40">
        <f>IF(OR(N945="",P945=""),"",N945+P945)</f>
        <v/>
      </c>
      <c r="R945" s="2" t="n"/>
      <c r="S945" s="10" t="n"/>
      <c r="T945" s="40">
        <f>IF(OR(Q945="",S945=""),"",Q945*S945)</f>
        <v/>
      </c>
      <c r="U945" s="17">
        <f>IF(D945="","",D945-TODAY())</f>
        <v/>
      </c>
      <c r="V945" s="15">
        <f>IF(R945="","",IF(R945="Aceptado","Ganado",IF(R945="Rechazado","Perdido",IF(D945&lt;TODAY(),"Vencido","Pendiente"))))</f>
        <v/>
      </c>
      <c r="W945" s="7" t="n"/>
    </row>
    <row r="946">
      <c r="A946" s="2" t="n"/>
      <c r="B946" s="2" t="n"/>
      <c r="C946" s="35" t="n"/>
      <c r="D946" s="36">
        <f>IF(C946="","",C946+30)</f>
        <v/>
      </c>
      <c r="E946" s="2" t="n"/>
      <c r="F946" s="5">
        <f>IF(E946="","",IFERROR(VLOOKUP(E946,'Clientes'!$A$2:$E$1000,2,FALSE),"Cliente no encontrado"))</f>
        <v/>
      </c>
      <c r="G946" s="6">
        <f>IF(E946="","",IFERROR(VLOOKUP(E946,'Clientes'!$A$2:$E$1000,3,FALSE),""))</f>
        <v/>
      </c>
      <c r="H946" s="5">
        <f>IF(E946="","",IFERROR(VLOOKUP(E946,'Clientes'!$A$2:$E$1000,4,FALSE),""))</f>
        <v/>
      </c>
      <c r="I946" s="2" t="n"/>
      <c r="J946" s="7" t="n"/>
      <c r="K946" s="8" t="n"/>
      <c r="L946" s="37" t="n"/>
      <c r="M946" s="10" t="n"/>
      <c r="N946" s="38">
        <f>IF(OR(K946="",L946=""),"",K946*L946*(1-M946))</f>
        <v/>
      </c>
      <c r="O946" s="10" t="n"/>
      <c r="P946" s="38">
        <f>IF(OR(N946="",O946=""),"",N946*O946)</f>
        <v/>
      </c>
      <c r="Q946" s="38">
        <f>IF(OR(N946="",P946=""),"",N946+P946)</f>
        <v/>
      </c>
      <c r="R946" s="2" t="n"/>
      <c r="S946" s="10" t="n"/>
      <c r="T946" s="38">
        <f>IF(OR(Q946="",S946=""),"",Q946*S946)</f>
        <v/>
      </c>
      <c r="U946" s="12">
        <f>IF(D946="","",D946-TODAY())</f>
        <v/>
      </c>
      <c r="V946" s="6">
        <f>IF(R946="","",IF(R946="Aceptado","Ganado",IF(R946="Rechazado","Perdido",IF(D946&lt;TODAY(),"Vencido","Pendiente"))))</f>
        <v/>
      </c>
      <c r="W946" s="7" t="n"/>
    </row>
    <row r="947">
      <c r="A947" s="2" t="n"/>
      <c r="B947" s="2" t="n"/>
      <c r="C947" s="35" t="n"/>
      <c r="D947" s="39">
        <f>IF(C947="","",C947+30)</f>
        <v/>
      </c>
      <c r="E947" s="2" t="n"/>
      <c r="F947" s="14">
        <f>IF(E947="","",IFERROR(VLOOKUP(E947,'Clientes'!$A$2:$E$1000,2,FALSE),"Cliente no encontrado"))</f>
        <v/>
      </c>
      <c r="G947" s="15">
        <f>IF(E947="","",IFERROR(VLOOKUP(E947,'Clientes'!$A$2:$E$1000,3,FALSE),""))</f>
        <v/>
      </c>
      <c r="H947" s="14">
        <f>IF(E947="","",IFERROR(VLOOKUP(E947,'Clientes'!$A$2:$E$1000,4,FALSE),""))</f>
        <v/>
      </c>
      <c r="I947" s="2" t="n"/>
      <c r="J947" s="7" t="n"/>
      <c r="K947" s="8" t="n"/>
      <c r="L947" s="37" t="n"/>
      <c r="M947" s="10" t="n"/>
      <c r="N947" s="40">
        <f>IF(OR(K947="",L947=""),"",K947*L947*(1-M947))</f>
        <v/>
      </c>
      <c r="O947" s="10" t="n"/>
      <c r="P947" s="40">
        <f>IF(OR(N947="",O947=""),"",N947*O947)</f>
        <v/>
      </c>
      <c r="Q947" s="40">
        <f>IF(OR(N947="",P947=""),"",N947+P947)</f>
        <v/>
      </c>
      <c r="R947" s="2" t="n"/>
      <c r="S947" s="10" t="n"/>
      <c r="T947" s="40">
        <f>IF(OR(Q947="",S947=""),"",Q947*S947)</f>
        <v/>
      </c>
      <c r="U947" s="17">
        <f>IF(D947="","",D947-TODAY())</f>
        <v/>
      </c>
      <c r="V947" s="15">
        <f>IF(R947="","",IF(R947="Aceptado","Ganado",IF(R947="Rechazado","Perdido",IF(D947&lt;TODAY(),"Vencido","Pendiente"))))</f>
        <v/>
      </c>
      <c r="W947" s="7" t="n"/>
    </row>
    <row r="948">
      <c r="A948" s="2" t="n"/>
      <c r="B948" s="2" t="n"/>
      <c r="C948" s="35" t="n"/>
      <c r="D948" s="36">
        <f>IF(C948="","",C948+30)</f>
        <v/>
      </c>
      <c r="E948" s="2" t="n"/>
      <c r="F948" s="5">
        <f>IF(E948="","",IFERROR(VLOOKUP(E948,'Clientes'!$A$2:$E$1000,2,FALSE),"Cliente no encontrado"))</f>
        <v/>
      </c>
      <c r="G948" s="6">
        <f>IF(E948="","",IFERROR(VLOOKUP(E948,'Clientes'!$A$2:$E$1000,3,FALSE),""))</f>
        <v/>
      </c>
      <c r="H948" s="5">
        <f>IF(E948="","",IFERROR(VLOOKUP(E948,'Clientes'!$A$2:$E$1000,4,FALSE),""))</f>
        <v/>
      </c>
      <c r="I948" s="2" t="n"/>
      <c r="J948" s="7" t="n"/>
      <c r="K948" s="8" t="n"/>
      <c r="L948" s="37" t="n"/>
      <c r="M948" s="10" t="n"/>
      <c r="N948" s="38">
        <f>IF(OR(K948="",L948=""),"",K948*L948*(1-M948))</f>
        <v/>
      </c>
      <c r="O948" s="10" t="n"/>
      <c r="P948" s="38">
        <f>IF(OR(N948="",O948=""),"",N948*O948)</f>
        <v/>
      </c>
      <c r="Q948" s="38">
        <f>IF(OR(N948="",P948=""),"",N948+P948)</f>
        <v/>
      </c>
      <c r="R948" s="2" t="n"/>
      <c r="S948" s="10" t="n"/>
      <c r="T948" s="38">
        <f>IF(OR(Q948="",S948=""),"",Q948*S948)</f>
        <v/>
      </c>
      <c r="U948" s="12">
        <f>IF(D948="","",D948-TODAY())</f>
        <v/>
      </c>
      <c r="V948" s="6">
        <f>IF(R948="","",IF(R948="Aceptado","Ganado",IF(R948="Rechazado","Perdido",IF(D948&lt;TODAY(),"Vencido","Pendiente"))))</f>
        <v/>
      </c>
      <c r="W948" s="7" t="n"/>
    </row>
    <row r="949">
      <c r="A949" s="2" t="n"/>
      <c r="B949" s="2" t="n"/>
      <c r="C949" s="35" t="n"/>
      <c r="D949" s="39">
        <f>IF(C949="","",C949+30)</f>
        <v/>
      </c>
      <c r="E949" s="2" t="n"/>
      <c r="F949" s="14">
        <f>IF(E949="","",IFERROR(VLOOKUP(E949,'Clientes'!$A$2:$E$1000,2,FALSE),"Cliente no encontrado"))</f>
        <v/>
      </c>
      <c r="G949" s="15">
        <f>IF(E949="","",IFERROR(VLOOKUP(E949,'Clientes'!$A$2:$E$1000,3,FALSE),""))</f>
        <v/>
      </c>
      <c r="H949" s="14">
        <f>IF(E949="","",IFERROR(VLOOKUP(E949,'Clientes'!$A$2:$E$1000,4,FALSE),""))</f>
        <v/>
      </c>
      <c r="I949" s="2" t="n"/>
      <c r="J949" s="7" t="n"/>
      <c r="K949" s="8" t="n"/>
      <c r="L949" s="37" t="n"/>
      <c r="M949" s="10" t="n"/>
      <c r="N949" s="40">
        <f>IF(OR(K949="",L949=""),"",K949*L949*(1-M949))</f>
        <v/>
      </c>
      <c r="O949" s="10" t="n"/>
      <c r="P949" s="40">
        <f>IF(OR(N949="",O949=""),"",N949*O949)</f>
        <v/>
      </c>
      <c r="Q949" s="40">
        <f>IF(OR(N949="",P949=""),"",N949+P949)</f>
        <v/>
      </c>
      <c r="R949" s="2" t="n"/>
      <c r="S949" s="10" t="n"/>
      <c r="T949" s="40">
        <f>IF(OR(Q949="",S949=""),"",Q949*S949)</f>
        <v/>
      </c>
      <c r="U949" s="17">
        <f>IF(D949="","",D949-TODAY())</f>
        <v/>
      </c>
      <c r="V949" s="15">
        <f>IF(R949="","",IF(R949="Aceptado","Ganado",IF(R949="Rechazado","Perdido",IF(D949&lt;TODAY(),"Vencido","Pendiente"))))</f>
        <v/>
      </c>
      <c r="W949" s="7" t="n"/>
    </row>
    <row r="950">
      <c r="A950" s="2" t="n"/>
      <c r="B950" s="2" t="n"/>
      <c r="C950" s="35" t="n"/>
      <c r="D950" s="36">
        <f>IF(C950="","",C950+30)</f>
        <v/>
      </c>
      <c r="E950" s="2" t="n"/>
      <c r="F950" s="5">
        <f>IF(E950="","",IFERROR(VLOOKUP(E950,'Clientes'!$A$2:$E$1000,2,FALSE),"Cliente no encontrado"))</f>
        <v/>
      </c>
      <c r="G950" s="6">
        <f>IF(E950="","",IFERROR(VLOOKUP(E950,'Clientes'!$A$2:$E$1000,3,FALSE),""))</f>
        <v/>
      </c>
      <c r="H950" s="5">
        <f>IF(E950="","",IFERROR(VLOOKUP(E950,'Clientes'!$A$2:$E$1000,4,FALSE),""))</f>
        <v/>
      </c>
      <c r="I950" s="2" t="n"/>
      <c r="J950" s="7" t="n"/>
      <c r="K950" s="8" t="n"/>
      <c r="L950" s="37" t="n"/>
      <c r="M950" s="10" t="n"/>
      <c r="N950" s="38">
        <f>IF(OR(K950="",L950=""),"",K950*L950*(1-M950))</f>
        <v/>
      </c>
      <c r="O950" s="10" t="n"/>
      <c r="P950" s="38">
        <f>IF(OR(N950="",O950=""),"",N950*O950)</f>
        <v/>
      </c>
      <c r="Q950" s="38">
        <f>IF(OR(N950="",P950=""),"",N950+P950)</f>
        <v/>
      </c>
      <c r="R950" s="2" t="n"/>
      <c r="S950" s="10" t="n"/>
      <c r="T950" s="38">
        <f>IF(OR(Q950="",S950=""),"",Q950*S950)</f>
        <v/>
      </c>
      <c r="U950" s="12">
        <f>IF(D950="","",D950-TODAY())</f>
        <v/>
      </c>
      <c r="V950" s="6">
        <f>IF(R950="","",IF(R950="Aceptado","Ganado",IF(R950="Rechazado","Perdido",IF(D950&lt;TODAY(),"Vencido","Pendiente"))))</f>
        <v/>
      </c>
      <c r="W950" s="7" t="n"/>
    </row>
    <row r="951">
      <c r="A951" s="2" t="n"/>
      <c r="B951" s="2" t="n"/>
      <c r="C951" s="35" t="n"/>
      <c r="D951" s="39">
        <f>IF(C951="","",C951+30)</f>
        <v/>
      </c>
      <c r="E951" s="2" t="n"/>
      <c r="F951" s="14">
        <f>IF(E951="","",IFERROR(VLOOKUP(E951,'Clientes'!$A$2:$E$1000,2,FALSE),"Cliente no encontrado"))</f>
        <v/>
      </c>
      <c r="G951" s="15">
        <f>IF(E951="","",IFERROR(VLOOKUP(E951,'Clientes'!$A$2:$E$1000,3,FALSE),""))</f>
        <v/>
      </c>
      <c r="H951" s="14">
        <f>IF(E951="","",IFERROR(VLOOKUP(E951,'Clientes'!$A$2:$E$1000,4,FALSE),""))</f>
        <v/>
      </c>
      <c r="I951" s="2" t="n"/>
      <c r="J951" s="7" t="n"/>
      <c r="K951" s="8" t="n"/>
      <c r="L951" s="37" t="n"/>
      <c r="M951" s="10" t="n"/>
      <c r="N951" s="40">
        <f>IF(OR(K951="",L951=""),"",K951*L951*(1-M951))</f>
        <v/>
      </c>
      <c r="O951" s="10" t="n"/>
      <c r="P951" s="40">
        <f>IF(OR(N951="",O951=""),"",N951*O951)</f>
        <v/>
      </c>
      <c r="Q951" s="40">
        <f>IF(OR(N951="",P951=""),"",N951+P951)</f>
        <v/>
      </c>
      <c r="R951" s="2" t="n"/>
      <c r="S951" s="10" t="n"/>
      <c r="T951" s="40">
        <f>IF(OR(Q951="",S951=""),"",Q951*S951)</f>
        <v/>
      </c>
      <c r="U951" s="17">
        <f>IF(D951="","",D951-TODAY())</f>
        <v/>
      </c>
      <c r="V951" s="15">
        <f>IF(R951="","",IF(R951="Aceptado","Ganado",IF(R951="Rechazado","Perdido",IF(D951&lt;TODAY(),"Vencido","Pendiente"))))</f>
        <v/>
      </c>
      <c r="W951" s="7" t="n"/>
    </row>
    <row r="952">
      <c r="A952" s="2" t="n"/>
      <c r="B952" s="2" t="n"/>
      <c r="C952" s="35" t="n"/>
      <c r="D952" s="36">
        <f>IF(C952="","",C952+30)</f>
        <v/>
      </c>
      <c r="E952" s="2" t="n"/>
      <c r="F952" s="5">
        <f>IF(E952="","",IFERROR(VLOOKUP(E952,'Clientes'!$A$2:$E$1000,2,FALSE),"Cliente no encontrado"))</f>
        <v/>
      </c>
      <c r="G952" s="6">
        <f>IF(E952="","",IFERROR(VLOOKUP(E952,'Clientes'!$A$2:$E$1000,3,FALSE),""))</f>
        <v/>
      </c>
      <c r="H952" s="5">
        <f>IF(E952="","",IFERROR(VLOOKUP(E952,'Clientes'!$A$2:$E$1000,4,FALSE),""))</f>
        <v/>
      </c>
      <c r="I952" s="2" t="n"/>
      <c r="J952" s="7" t="n"/>
      <c r="K952" s="8" t="n"/>
      <c r="L952" s="37" t="n"/>
      <c r="M952" s="10" t="n"/>
      <c r="N952" s="38">
        <f>IF(OR(K952="",L952=""),"",K952*L952*(1-M952))</f>
        <v/>
      </c>
      <c r="O952" s="10" t="n"/>
      <c r="P952" s="38">
        <f>IF(OR(N952="",O952=""),"",N952*O952)</f>
        <v/>
      </c>
      <c r="Q952" s="38">
        <f>IF(OR(N952="",P952=""),"",N952+P952)</f>
        <v/>
      </c>
      <c r="R952" s="2" t="n"/>
      <c r="S952" s="10" t="n"/>
      <c r="T952" s="38">
        <f>IF(OR(Q952="",S952=""),"",Q952*S952)</f>
        <v/>
      </c>
      <c r="U952" s="12">
        <f>IF(D952="","",D952-TODAY())</f>
        <v/>
      </c>
      <c r="V952" s="6">
        <f>IF(R952="","",IF(R952="Aceptado","Ganado",IF(R952="Rechazado","Perdido",IF(D952&lt;TODAY(),"Vencido","Pendiente"))))</f>
        <v/>
      </c>
      <c r="W952" s="7" t="n"/>
    </row>
    <row r="953">
      <c r="A953" s="2" t="n"/>
      <c r="B953" s="2" t="n"/>
      <c r="C953" s="35" t="n"/>
      <c r="D953" s="39">
        <f>IF(C953="","",C953+30)</f>
        <v/>
      </c>
      <c r="E953" s="2" t="n"/>
      <c r="F953" s="14">
        <f>IF(E953="","",IFERROR(VLOOKUP(E953,'Clientes'!$A$2:$E$1000,2,FALSE),"Cliente no encontrado"))</f>
        <v/>
      </c>
      <c r="G953" s="15">
        <f>IF(E953="","",IFERROR(VLOOKUP(E953,'Clientes'!$A$2:$E$1000,3,FALSE),""))</f>
        <v/>
      </c>
      <c r="H953" s="14">
        <f>IF(E953="","",IFERROR(VLOOKUP(E953,'Clientes'!$A$2:$E$1000,4,FALSE),""))</f>
        <v/>
      </c>
      <c r="I953" s="2" t="n"/>
      <c r="J953" s="7" t="n"/>
      <c r="K953" s="8" t="n"/>
      <c r="L953" s="37" t="n"/>
      <c r="M953" s="10" t="n"/>
      <c r="N953" s="40">
        <f>IF(OR(K953="",L953=""),"",K953*L953*(1-M953))</f>
        <v/>
      </c>
      <c r="O953" s="10" t="n"/>
      <c r="P953" s="40">
        <f>IF(OR(N953="",O953=""),"",N953*O953)</f>
        <v/>
      </c>
      <c r="Q953" s="40">
        <f>IF(OR(N953="",P953=""),"",N953+P953)</f>
        <v/>
      </c>
      <c r="R953" s="2" t="n"/>
      <c r="S953" s="10" t="n"/>
      <c r="T953" s="40">
        <f>IF(OR(Q953="",S953=""),"",Q953*S953)</f>
        <v/>
      </c>
      <c r="U953" s="17">
        <f>IF(D953="","",D953-TODAY())</f>
        <v/>
      </c>
      <c r="V953" s="15">
        <f>IF(R953="","",IF(R953="Aceptado","Ganado",IF(R953="Rechazado","Perdido",IF(D953&lt;TODAY(),"Vencido","Pendiente"))))</f>
        <v/>
      </c>
      <c r="W953" s="7" t="n"/>
    </row>
    <row r="954">
      <c r="A954" s="2" t="n"/>
      <c r="B954" s="2" t="n"/>
      <c r="C954" s="35" t="n"/>
      <c r="D954" s="36">
        <f>IF(C954="","",C954+30)</f>
        <v/>
      </c>
      <c r="E954" s="2" t="n"/>
      <c r="F954" s="5">
        <f>IF(E954="","",IFERROR(VLOOKUP(E954,'Clientes'!$A$2:$E$1000,2,FALSE),"Cliente no encontrado"))</f>
        <v/>
      </c>
      <c r="G954" s="6">
        <f>IF(E954="","",IFERROR(VLOOKUP(E954,'Clientes'!$A$2:$E$1000,3,FALSE),""))</f>
        <v/>
      </c>
      <c r="H954" s="5">
        <f>IF(E954="","",IFERROR(VLOOKUP(E954,'Clientes'!$A$2:$E$1000,4,FALSE),""))</f>
        <v/>
      </c>
      <c r="I954" s="2" t="n"/>
      <c r="J954" s="7" t="n"/>
      <c r="K954" s="8" t="n"/>
      <c r="L954" s="37" t="n"/>
      <c r="M954" s="10" t="n"/>
      <c r="N954" s="38">
        <f>IF(OR(K954="",L954=""),"",K954*L954*(1-M954))</f>
        <v/>
      </c>
      <c r="O954" s="10" t="n"/>
      <c r="P954" s="38">
        <f>IF(OR(N954="",O954=""),"",N954*O954)</f>
        <v/>
      </c>
      <c r="Q954" s="38">
        <f>IF(OR(N954="",P954=""),"",N954+P954)</f>
        <v/>
      </c>
      <c r="R954" s="2" t="n"/>
      <c r="S954" s="10" t="n"/>
      <c r="T954" s="38">
        <f>IF(OR(Q954="",S954=""),"",Q954*S954)</f>
        <v/>
      </c>
      <c r="U954" s="12">
        <f>IF(D954="","",D954-TODAY())</f>
        <v/>
      </c>
      <c r="V954" s="6">
        <f>IF(R954="","",IF(R954="Aceptado","Ganado",IF(R954="Rechazado","Perdido",IF(D954&lt;TODAY(),"Vencido","Pendiente"))))</f>
        <v/>
      </c>
      <c r="W954" s="7" t="n"/>
    </row>
    <row r="955">
      <c r="A955" s="2" t="n"/>
      <c r="B955" s="2" t="n"/>
      <c r="C955" s="35" t="n"/>
      <c r="D955" s="39">
        <f>IF(C955="","",C955+30)</f>
        <v/>
      </c>
      <c r="E955" s="2" t="n"/>
      <c r="F955" s="14">
        <f>IF(E955="","",IFERROR(VLOOKUP(E955,'Clientes'!$A$2:$E$1000,2,FALSE),"Cliente no encontrado"))</f>
        <v/>
      </c>
      <c r="G955" s="15">
        <f>IF(E955="","",IFERROR(VLOOKUP(E955,'Clientes'!$A$2:$E$1000,3,FALSE),""))</f>
        <v/>
      </c>
      <c r="H955" s="14">
        <f>IF(E955="","",IFERROR(VLOOKUP(E955,'Clientes'!$A$2:$E$1000,4,FALSE),""))</f>
        <v/>
      </c>
      <c r="I955" s="2" t="n"/>
      <c r="J955" s="7" t="n"/>
      <c r="K955" s="8" t="n"/>
      <c r="L955" s="37" t="n"/>
      <c r="M955" s="10" t="n"/>
      <c r="N955" s="40">
        <f>IF(OR(K955="",L955=""),"",K955*L955*(1-M955))</f>
        <v/>
      </c>
      <c r="O955" s="10" t="n"/>
      <c r="P955" s="40">
        <f>IF(OR(N955="",O955=""),"",N955*O955)</f>
        <v/>
      </c>
      <c r="Q955" s="40">
        <f>IF(OR(N955="",P955=""),"",N955+P955)</f>
        <v/>
      </c>
      <c r="R955" s="2" t="n"/>
      <c r="S955" s="10" t="n"/>
      <c r="T955" s="40">
        <f>IF(OR(Q955="",S955=""),"",Q955*S955)</f>
        <v/>
      </c>
      <c r="U955" s="17">
        <f>IF(D955="","",D955-TODAY())</f>
        <v/>
      </c>
      <c r="V955" s="15">
        <f>IF(R955="","",IF(R955="Aceptado","Ganado",IF(R955="Rechazado","Perdido",IF(D955&lt;TODAY(),"Vencido","Pendiente"))))</f>
        <v/>
      </c>
      <c r="W955" s="7" t="n"/>
    </row>
    <row r="956">
      <c r="A956" s="2" t="n"/>
      <c r="B956" s="2" t="n"/>
      <c r="C956" s="35" t="n"/>
      <c r="D956" s="36">
        <f>IF(C956="","",C956+30)</f>
        <v/>
      </c>
      <c r="E956" s="2" t="n"/>
      <c r="F956" s="5">
        <f>IF(E956="","",IFERROR(VLOOKUP(E956,'Clientes'!$A$2:$E$1000,2,FALSE),"Cliente no encontrado"))</f>
        <v/>
      </c>
      <c r="G956" s="6">
        <f>IF(E956="","",IFERROR(VLOOKUP(E956,'Clientes'!$A$2:$E$1000,3,FALSE),""))</f>
        <v/>
      </c>
      <c r="H956" s="5">
        <f>IF(E956="","",IFERROR(VLOOKUP(E956,'Clientes'!$A$2:$E$1000,4,FALSE),""))</f>
        <v/>
      </c>
      <c r="I956" s="2" t="n"/>
      <c r="J956" s="7" t="n"/>
      <c r="K956" s="8" t="n"/>
      <c r="L956" s="37" t="n"/>
      <c r="M956" s="10" t="n"/>
      <c r="N956" s="38">
        <f>IF(OR(K956="",L956=""),"",K956*L956*(1-M956))</f>
        <v/>
      </c>
      <c r="O956" s="10" t="n"/>
      <c r="P956" s="38">
        <f>IF(OR(N956="",O956=""),"",N956*O956)</f>
        <v/>
      </c>
      <c r="Q956" s="38">
        <f>IF(OR(N956="",P956=""),"",N956+P956)</f>
        <v/>
      </c>
      <c r="R956" s="2" t="n"/>
      <c r="S956" s="10" t="n"/>
      <c r="T956" s="38">
        <f>IF(OR(Q956="",S956=""),"",Q956*S956)</f>
        <v/>
      </c>
      <c r="U956" s="12">
        <f>IF(D956="","",D956-TODAY())</f>
        <v/>
      </c>
      <c r="V956" s="6">
        <f>IF(R956="","",IF(R956="Aceptado","Ganado",IF(R956="Rechazado","Perdido",IF(D956&lt;TODAY(),"Vencido","Pendiente"))))</f>
        <v/>
      </c>
      <c r="W956" s="7" t="n"/>
    </row>
    <row r="957">
      <c r="A957" s="2" t="n"/>
      <c r="B957" s="2" t="n"/>
      <c r="C957" s="35" t="n"/>
      <c r="D957" s="39">
        <f>IF(C957="","",C957+30)</f>
        <v/>
      </c>
      <c r="E957" s="2" t="n"/>
      <c r="F957" s="14">
        <f>IF(E957="","",IFERROR(VLOOKUP(E957,'Clientes'!$A$2:$E$1000,2,FALSE),"Cliente no encontrado"))</f>
        <v/>
      </c>
      <c r="G957" s="15">
        <f>IF(E957="","",IFERROR(VLOOKUP(E957,'Clientes'!$A$2:$E$1000,3,FALSE),""))</f>
        <v/>
      </c>
      <c r="H957" s="14">
        <f>IF(E957="","",IFERROR(VLOOKUP(E957,'Clientes'!$A$2:$E$1000,4,FALSE),""))</f>
        <v/>
      </c>
      <c r="I957" s="2" t="n"/>
      <c r="J957" s="7" t="n"/>
      <c r="K957" s="8" t="n"/>
      <c r="L957" s="37" t="n"/>
      <c r="M957" s="10" t="n"/>
      <c r="N957" s="40">
        <f>IF(OR(K957="",L957=""),"",K957*L957*(1-M957))</f>
        <v/>
      </c>
      <c r="O957" s="10" t="n"/>
      <c r="P957" s="40">
        <f>IF(OR(N957="",O957=""),"",N957*O957)</f>
        <v/>
      </c>
      <c r="Q957" s="40">
        <f>IF(OR(N957="",P957=""),"",N957+P957)</f>
        <v/>
      </c>
      <c r="R957" s="2" t="n"/>
      <c r="S957" s="10" t="n"/>
      <c r="T957" s="40">
        <f>IF(OR(Q957="",S957=""),"",Q957*S957)</f>
        <v/>
      </c>
      <c r="U957" s="17">
        <f>IF(D957="","",D957-TODAY())</f>
        <v/>
      </c>
      <c r="V957" s="15">
        <f>IF(R957="","",IF(R957="Aceptado","Ganado",IF(R957="Rechazado","Perdido",IF(D957&lt;TODAY(),"Vencido","Pendiente"))))</f>
        <v/>
      </c>
      <c r="W957" s="7" t="n"/>
    </row>
    <row r="958">
      <c r="A958" s="2" t="n"/>
      <c r="B958" s="2" t="n"/>
      <c r="C958" s="35" t="n"/>
      <c r="D958" s="36">
        <f>IF(C958="","",C958+30)</f>
        <v/>
      </c>
      <c r="E958" s="2" t="n"/>
      <c r="F958" s="5">
        <f>IF(E958="","",IFERROR(VLOOKUP(E958,'Clientes'!$A$2:$E$1000,2,FALSE),"Cliente no encontrado"))</f>
        <v/>
      </c>
      <c r="G958" s="6">
        <f>IF(E958="","",IFERROR(VLOOKUP(E958,'Clientes'!$A$2:$E$1000,3,FALSE),""))</f>
        <v/>
      </c>
      <c r="H958" s="5">
        <f>IF(E958="","",IFERROR(VLOOKUP(E958,'Clientes'!$A$2:$E$1000,4,FALSE),""))</f>
        <v/>
      </c>
      <c r="I958" s="2" t="n"/>
      <c r="J958" s="7" t="n"/>
      <c r="K958" s="8" t="n"/>
      <c r="L958" s="37" t="n"/>
      <c r="M958" s="10" t="n"/>
      <c r="N958" s="38">
        <f>IF(OR(K958="",L958=""),"",K958*L958*(1-M958))</f>
        <v/>
      </c>
      <c r="O958" s="10" t="n"/>
      <c r="P958" s="38">
        <f>IF(OR(N958="",O958=""),"",N958*O958)</f>
        <v/>
      </c>
      <c r="Q958" s="38">
        <f>IF(OR(N958="",P958=""),"",N958+P958)</f>
        <v/>
      </c>
      <c r="R958" s="2" t="n"/>
      <c r="S958" s="10" t="n"/>
      <c r="T958" s="38">
        <f>IF(OR(Q958="",S958=""),"",Q958*S958)</f>
        <v/>
      </c>
      <c r="U958" s="12">
        <f>IF(D958="","",D958-TODAY())</f>
        <v/>
      </c>
      <c r="V958" s="6">
        <f>IF(R958="","",IF(R958="Aceptado","Ganado",IF(R958="Rechazado","Perdido",IF(D958&lt;TODAY(),"Vencido","Pendiente"))))</f>
        <v/>
      </c>
      <c r="W958" s="7" t="n"/>
    </row>
    <row r="959">
      <c r="A959" s="2" t="n"/>
      <c r="B959" s="2" t="n"/>
      <c r="C959" s="35" t="n"/>
      <c r="D959" s="39">
        <f>IF(C959="","",C959+30)</f>
        <v/>
      </c>
      <c r="E959" s="2" t="n"/>
      <c r="F959" s="14">
        <f>IF(E959="","",IFERROR(VLOOKUP(E959,'Clientes'!$A$2:$E$1000,2,FALSE),"Cliente no encontrado"))</f>
        <v/>
      </c>
      <c r="G959" s="15">
        <f>IF(E959="","",IFERROR(VLOOKUP(E959,'Clientes'!$A$2:$E$1000,3,FALSE),""))</f>
        <v/>
      </c>
      <c r="H959" s="14">
        <f>IF(E959="","",IFERROR(VLOOKUP(E959,'Clientes'!$A$2:$E$1000,4,FALSE),""))</f>
        <v/>
      </c>
      <c r="I959" s="2" t="n"/>
      <c r="J959" s="7" t="n"/>
      <c r="K959" s="8" t="n"/>
      <c r="L959" s="37" t="n"/>
      <c r="M959" s="10" t="n"/>
      <c r="N959" s="40">
        <f>IF(OR(K959="",L959=""),"",K959*L959*(1-M959))</f>
        <v/>
      </c>
      <c r="O959" s="10" t="n"/>
      <c r="P959" s="40">
        <f>IF(OR(N959="",O959=""),"",N959*O959)</f>
        <v/>
      </c>
      <c r="Q959" s="40">
        <f>IF(OR(N959="",P959=""),"",N959+P959)</f>
        <v/>
      </c>
      <c r="R959" s="2" t="n"/>
      <c r="S959" s="10" t="n"/>
      <c r="T959" s="40">
        <f>IF(OR(Q959="",S959=""),"",Q959*S959)</f>
        <v/>
      </c>
      <c r="U959" s="17">
        <f>IF(D959="","",D959-TODAY())</f>
        <v/>
      </c>
      <c r="V959" s="15">
        <f>IF(R959="","",IF(R959="Aceptado","Ganado",IF(R959="Rechazado","Perdido",IF(D959&lt;TODAY(),"Vencido","Pendiente"))))</f>
        <v/>
      </c>
      <c r="W959" s="7" t="n"/>
    </row>
    <row r="960">
      <c r="A960" s="2" t="n"/>
      <c r="B960" s="2" t="n"/>
      <c r="C960" s="35" t="n"/>
      <c r="D960" s="36">
        <f>IF(C960="","",C960+30)</f>
        <v/>
      </c>
      <c r="E960" s="2" t="n"/>
      <c r="F960" s="5">
        <f>IF(E960="","",IFERROR(VLOOKUP(E960,'Clientes'!$A$2:$E$1000,2,FALSE),"Cliente no encontrado"))</f>
        <v/>
      </c>
      <c r="G960" s="6">
        <f>IF(E960="","",IFERROR(VLOOKUP(E960,'Clientes'!$A$2:$E$1000,3,FALSE),""))</f>
        <v/>
      </c>
      <c r="H960" s="5">
        <f>IF(E960="","",IFERROR(VLOOKUP(E960,'Clientes'!$A$2:$E$1000,4,FALSE),""))</f>
        <v/>
      </c>
      <c r="I960" s="2" t="n"/>
      <c r="J960" s="7" t="n"/>
      <c r="K960" s="8" t="n"/>
      <c r="L960" s="37" t="n"/>
      <c r="M960" s="10" t="n"/>
      <c r="N960" s="38">
        <f>IF(OR(K960="",L960=""),"",K960*L960*(1-M960))</f>
        <v/>
      </c>
      <c r="O960" s="10" t="n"/>
      <c r="P960" s="38">
        <f>IF(OR(N960="",O960=""),"",N960*O960)</f>
        <v/>
      </c>
      <c r="Q960" s="38">
        <f>IF(OR(N960="",P960=""),"",N960+P960)</f>
        <v/>
      </c>
      <c r="R960" s="2" t="n"/>
      <c r="S960" s="10" t="n"/>
      <c r="T960" s="38">
        <f>IF(OR(Q960="",S960=""),"",Q960*S960)</f>
        <v/>
      </c>
      <c r="U960" s="12">
        <f>IF(D960="","",D960-TODAY())</f>
        <v/>
      </c>
      <c r="V960" s="6">
        <f>IF(R960="","",IF(R960="Aceptado","Ganado",IF(R960="Rechazado","Perdido",IF(D960&lt;TODAY(),"Vencido","Pendiente"))))</f>
        <v/>
      </c>
      <c r="W960" s="7" t="n"/>
    </row>
    <row r="961">
      <c r="A961" s="2" t="n"/>
      <c r="B961" s="2" t="n"/>
      <c r="C961" s="35" t="n"/>
      <c r="D961" s="39">
        <f>IF(C961="","",C961+30)</f>
        <v/>
      </c>
      <c r="E961" s="2" t="n"/>
      <c r="F961" s="14">
        <f>IF(E961="","",IFERROR(VLOOKUP(E961,'Clientes'!$A$2:$E$1000,2,FALSE),"Cliente no encontrado"))</f>
        <v/>
      </c>
      <c r="G961" s="15">
        <f>IF(E961="","",IFERROR(VLOOKUP(E961,'Clientes'!$A$2:$E$1000,3,FALSE),""))</f>
        <v/>
      </c>
      <c r="H961" s="14">
        <f>IF(E961="","",IFERROR(VLOOKUP(E961,'Clientes'!$A$2:$E$1000,4,FALSE),""))</f>
        <v/>
      </c>
      <c r="I961" s="2" t="n"/>
      <c r="J961" s="7" t="n"/>
      <c r="K961" s="8" t="n"/>
      <c r="L961" s="37" t="n"/>
      <c r="M961" s="10" t="n"/>
      <c r="N961" s="40">
        <f>IF(OR(K961="",L961=""),"",K961*L961*(1-M961))</f>
        <v/>
      </c>
      <c r="O961" s="10" t="n"/>
      <c r="P961" s="40">
        <f>IF(OR(N961="",O961=""),"",N961*O961)</f>
        <v/>
      </c>
      <c r="Q961" s="40">
        <f>IF(OR(N961="",P961=""),"",N961+P961)</f>
        <v/>
      </c>
      <c r="R961" s="2" t="n"/>
      <c r="S961" s="10" t="n"/>
      <c r="T961" s="40">
        <f>IF(OR(Q961="",S961=""),"",Q961*S961)</f>
        <v/>
      </c>
      <c r="U961" s="17">
        <f>IF(D961="","",D961-TODAY())</f>
        <v/>
      </c>
      <c r="V961" s="15">
        <f>IF(R961="","",IF(R961="Aceptado","Ganado",IF(R961="Rechazado","Perdido",IF(D961&lt;TODAY(),"Vencido","Pendiente"))))</f>
        <v/>
      </c>
      <c r="W961" s="7" t="n"/>
    </row>
    <row r="962">
      <c r="A962" s="2" t="n"/>
      <c r="B962" s="2" t="n"/>
      <c r="C962" s="35" t="n"/>
      <c r="D962" s="36">
        <f>IF(C962="","",C962+30)</f>
        <v/>
      </c>
      <c r="E962" s="2" t="n"/>
      <c r="F962" s="5">
        <f>IF(E962="","",IFERROR(VLOOKUP(E962,'Clientes'!$A$2:$E$1000,2,FALSE),"Cliente no encontrado"))</f>
        <v/>
      </c>
      <c r="G962" s="6">
        <f>IF(E962="","",IFERROR(VLOOKUP(E962,'Clientes'!$A$2:$E$1000,3,FALSE),""))</f>
        <v/>
      </c>
      <c r="H962" s="5">
        <f>IF(E962="","",IFERROR(VLOOKUP(E962,'Clientes'!$A$2:$E$1000,4,FALSE),""))</f>
        <v/>
      </c>
      <c r="I962" s="2" t="n"/>
      <c r="J962" s="7" t="n"/>
      <c r="K962" s="8" t="n"/>
      <c r="L962" s="37" t="n"/>
      <c r="M962" s="10" t="n"/>
      <c r="N962" s="38">
        <f>IF(OR(K962="",L962=""),"",K962*L962*(1-M962))</f>
        <v/>
      </c>
      <c r="O962" s="10" t="n"/>
      <c r="P962" s="38">
        <f>IF(OR(N962="",O962=""),"",N962*O962)</f>
        <v/>
      </c>
      <c r="Q962" s="38">
        <f>IF(OR(N962="",P962=""),"",N962+P962)</f>
        <v/>
      </c>
      <c r="R962" s="2" t="n"/>
      <c r="S962" s="10" t="n"/>
      <c r="T962" s="38">
        <f>IF(OR(Q962="",S962=""),"",Q962*S962)</f>
        <v/>
      </c>
      <c r="U962" s="12">
        <f>IF(D962="","",D962-TODAY())</f>
        <v/>
      </c>
      <c r="V962" s="6">
        <f>IF(R962="","",IF(R962="Aceptado","Ganado",IF(R962="Rechazado","Perdido",IF(D962&lt;TODAY(),"Vencido","Pendiente"))))</f>
        <v/>
      </c>
      <c r="W962" s="7" t="n"/>
    </row>
    <row r="963">
      <c r="A963" s="2" t="n"/>
      <c r="B963" s="2" t="n"/>
      <c r="C963" s="35" t="n"/>
      <c r="D963" s="39">
        <f>IF(C963="","",C963+30)</f>
        <v/>
      </c>
      <c r="E963" s="2" t="n"/>
      <c r="F963" s="14">
        <f>IF(E963="","",IFERROR(VLOOKUP(E963,'Clientes'!$A$2:$E$1000,2,FALSE),"Cliente no encontrado"))</f>
        <v/>
      </c>
      <c r="G963" s="15">
        <f>IF(E963="","",IFERROR(VLOOKUP(E963,'Clientes'!$A$2:$E$1000,3,FALSE),""))</f>
        <v/>
      </c>
      <c r="H963" s="14">
        <f>IF(E963="","",IFERROR(VLOOKUP(E963,'Clientes'!$A$2:$E$1000,4,FALSE),""))</f>
        <v/>
      </c>
      <c r="I963" s="2" t="n"/>
      <c r="J963" s="7" t="n"/>
      <c r="K963" s="8" t="n"/>
      <c r="L963" s="37" t="n"/>
      <c r="M963" s="10" t="n"/>
      <c r="N963" s="40">
        <f>IF(OR(K963="",L963=""),"",K963*L963*(1-M963))</f>
        <v/>
      </c>
      <c r="O963" s="10" t="n"/>
      <c r="P963" s="40">
        <f>IF(OR(N963="",O963=""),"",N963*O963)</f>
        <v/>
      </c>
      <c r="Q963" s="40">
        <f>IF(OR(N963="",P963=""),"",N963+P963)</f>
        <v/>
      </c>
      <c r="R963" s="2" t="n"/>
      <c r="S963" s="10" t="n"/>
      <c r="T963" s="40">
        <f>IF(OR(Q963="",S963=""),"",Q963*S963)</f>
        <v/>
      </c>
      <c r="U963" s="17">
        <f>IF(D963="","",D963-TODAY())</f>
        <v/>
      </c>
      <c r="V963" s="15">
        <f>IF(R963="","",IF(R963="Aceptado","Ganado",IF(R963="Rechazado","Perdido",IF(D963&lt;TODAY(),"Vencido","Pendiente"))))</f>
        <v/>
      </c>
      <c r="W963" s="7" t="n"/>
    </row>
    <row r="964">
      <c r="A964" s="2" t="n"/>
      <c r="B964" s="2" t="n"/>
      <c r="C964" s="35" t="n"/>
      <c r="D964" s="36">
        <f>IF(C964="","",C964+30)</f>
        <v/>
      </c>
      <c r="E964" s="2" t="n"/>
      <c r="F964" s="5">
        <f>IF(E964="","",IFERROR(VLOOKUP(E964,'Clientes'!$A$2:$E$1000,2,FALSE),"Cliente no encontrado"))</f>
        <v/>
      </c>
      <c r="G964" s="6">
        <f>IF(E964="","",IFERROR(VLOOKUP(E964,'Clientes'!$A$2:$E$1000,3,FALSE),""))</f>
        <v/>
      </c>
      <c r="H964" s="5">
        <f>IF(E964="","",IFERROR(VLOOKUP(E964,'Clientes'!$A$2:$E$1000,4,FALSE),""))</f>
        <v/>
      </c>
      <c r="I964" s="2" t="n"/>
      <c r="J964" s="7" t="n"/>
      <c r="K964" s="8" t="n"/>
      <c r="L964" s="37" t="n"/>
      <c r="M964" s="10" t="n"/>
      <c r="N964" s="38">
        <f>IF(OR(K964="",L964=""),"",K964*L964*(1-M964))</f>
        <v/>
      </c>
      <c r="O964" s="10" t="n"/>
      <c r="P964" s="38">
        <f>IF(OR(N964="",O964=""),"",N964*O964)</f>
        <v/>
      </c>
      <c r="Q964" s="38">
        <f>IF(OR(N964="",P964=""),"",N964+P964)</f>
        <v/>
      </c>
      <c r="R964" s="2" t="n"/>
      <c r="S964" s="10" t="n"/>
      <c r="T964" s="38">
        <f>IF(OR(Q964="",S964=""),"",Q964*S964)</f>
        <v/>
      </c>
      <c r="U964" s="12">
        <f>IF(D964="","",D964-TODAY())</f>
        <v/>
      </c>
      <c r="V964" s="6">
        <f>IF(R964="","",IF(R964="Aceptado","Ganado",IF(R964="Rechazado","Perdido",IF(D964&lt;TODAY(),"Vencido","Pendiente"))))</f>
        <v/>
      </c>
      <c r="W964" s="7" t="n"/>
    </row>
    <row r="965">
      <c r="A965" s="2" t="n"/>
      <c r="B965" s="2" t="n"/>
      <c r="C965" s="35" t="n"/>
      <c r="D965" s="39">
        <f>IF(C965="","",C965+30)</f>
        <v/>
      </c>
      <c r="E965" s="2" t="n"/>
      <c r="F965" s="14">
        <f>IF(E965="","",IFERROR(VLOOKUP(E965,'Clientes'!$A$2:$E$1000,2,FALSE),"Cliente no encontrado"))</f>
        <v/>
      </c>
      <c r="G965" s="15">
        <f>IF(E965="","",IFERROR(VLOOKUP(E965,'Clientes'!$A$2:$E$1000,3,FALSE),""))</f>
        <v/>
      </c>
      <c r="H965" s="14">
        <f>IF(E965="","",IFERROR(VLOOKUP(E965,'Clientes'!$A$2:$E$1000,4,FALSE),""))</f>
        <v/>
      </c>
      <c r="I965" s="2" t="n"/>
      <c r="J965" s="7" t="n"/>
      <c r="K965" s="8" t="n"/>
      <c r="L965" s="37" t="n"/>
      <c r="M965" s="10" t="n"/>
      <c r="N965" s="40">
        <f>IF(OR(K965="",L965=""),"",K965*L965*(1-M965))</f>
        <v/>
      </c>
      <c r="O965" s="10" t="n"/>
      <c r="P965" s="40">
        <f>IF(OR(N965="",O965=""),"",N965*O965)</f>
        <v/>
      </c>
      <c r="Q965" s="40">
        <f>IF(OR(N965="",P965=""),"",N965+P965)</f>
        <v/>
      </c>
      <c r="R965" s="2" t="n"/>
      <c r="S965" s="10" t="n"/>
      <c r="T965" s="40">
        <f>IF(OR(Q965="",S965=""),"",Q965*S965)</f>
        <v/>
      </c>
      <c r="U965" s="17">
        <f>IF(D965="","",D965-TODAY())</f>
        <v/>
      </c>
      <c r="V965" s="15">
        <f>IF(R965="","",IF(R965="Aceptado","Ganado",IF(R965="Rechazado","Perdido",IF(D965&lt;TODAY(),"Vencido","Pendiente"))))</f>
        <v/>
      </c>
      <c r="W965" s="7" t="n"/>
    </row>
    <row r="966">
      <c r="A966" s="2" t="n"/>
      <c r="B966" s="2" t="n"/>
      <c r="C966" s="35" t="n"/>
      <c r="D966" s="36">
        <f>IF(C966="","",C966+30)</f>
        <v/>
      </c>
      <c r="E966" s="2" t="n"/>
      <c r="F966" s="5">
        <f>IF(E966="","",IFERROR(VLOOKUP(E966,'Clientes'!$A$2:$E$1000,2,FALSE),"Cliente no encontrado"))</f>
        <v/>
      </c>
      <c r="G966" s="6">
        <f>IF(E966="","",IFERROR(VLOOKUP(E966,'Clientes'!$A$2:$E$1000,3,FALSE),""))</f>
        <v/>
      </c>
      <c r="H966" s="5">
        <f>IF(E966="","",IFERROR(VLOOKUP(E966,'Clientes'!$A$2:$E$1000,4,FALSE),""))</f>
        <v/>
      </c>
      <c r="I966" s="2" t="n"/>
      <c r="J966" s="7" t="n"/>
      <c r="K966" s="8" t="n"/>
      <c r="L966" s="37" t="n"/>
      <c r="M966" s="10" t="n"/>
      <c r="N966" s="38">
        <f>IF(OR(K966="",L966=""),"",K966*L966*(1-M966))</f>
        <v/>
      </c>
      <c r="O966" s="10" t="n"/>
      <c r="P966" s="38">
        <f>IF(OR(N966="",O966=""),"",N966*O966)</f>
        <v/>
      </c>
      <c r="Q966" s="38">
        <f>IF(OR(N966="",P966=""),"",N966+P966)</f>
        <v/>
      </c>
      <c r="R966" s="2" t="n"/>
      <c r="S966" s="10" t="n"/>
      <c r="T966" s="38">
        <f>IF(OR(Q966="",S966=""),"",Q966*S966)</f>
        <v/>
      </c>
      <c r="U966" s="12">
        <f>IF(D966="","",D966-TODAY())</f>
        <v/>
      </c>
      <c r="V966" s="6">
        <f>IF(R966="","",IF(R966="Aceptado","Ganado",IF(R966="Rechazado","Perdido",IF(D966&lt;TODAY(),"Vencido","Pendiente"))))</f>
        <v/>
      </c>
      <c r="W966" s="7" t="n"/>
    </row>
    <row r="967">
      <c r="A967" s="2" t="n"/>
      <c r="B967" s="2" t="n"/>
      <c r="C967" s="35" t="n"/>
      <c r="D967" s="39">
        <f>IF(C967="","",C967+30)</f>
        <v/>
      </c>
      <c r="E967" s="2" t="n"/>
      <c r="F967" s="14">
        <f>IF(E967="","",IFERROR(VLOOKUP(E967,'Clientes'!$A$2:$E$1000,2,FALSE),"Cliente no encontrado"))</f>
        <v/>
      </c>
      <c r="G967" s="15">
        <f>IF(E967="","",IFERROR(VLOOKUP(E967,'Clientes'!$A$2:$E$1000,3,FALSE),""))</f>
        <v/>
      </c>
      <c r="H967" s="14">
        <f>IF(E967="","",IFERROR(VLOOKUP(E967,'Clientes'!$A$2:$E$1000,4,FALSE),""))</f>
        <v/>
      </c>
      <c r="I967" s="2" t="n"/>
      <c r="J967" s="7" t="n"/>
      <c r="K967" s="8" t="n"/>
      <c r="L967" s="37" t="n"/>
      <c r="M967" s="10" t="n"/>
      <c r="N967" s="40">
        <f>IF(OR(K967="",L967=""),"",K967*L967*(1-M967))</f>
        <v/>
      </c>
      <c r="O967" s="10" t="n"/>
      <c r="P967" s="40">
        <f>IF(OR(N967="",O967=""),"",N967*O967)</f>
        <v/>
      </c>
      <c r="Q967" s="40">
        <f>IF(OR(N967="",P967=""),"",N967+P967)</f>
        <v/>
      </c>
      <c r="R967" s="2" t="n"/>
      <c r="S967" s="10" t="n"/>
      <c r="T967" s="40">
        <f>IF(OR(Q967="",S967=""),"",Q967*S967)</f>
        <v/>
      </c>
      <c r="U967" s="17">
        <f>IF(D967="","",D967-TODAY())</f>
        <v/>
      </c>
      <c r="V967" s="15">
        <f>IF(R967="","",IF(R967="Aceptado","Ganado",IF(R967="Rechazado","Perdido",IF(D967&lt;TODAY(),"Vencido","Pendiente"))))</f>
        <v/>
      </c>
      <c r="W967" s="7" t="n"/>
    </row>
    <row r="968">
      <c r="A968" s="2" t="n"/>
      <c r="B968" s="2" t="n"/>
      <c r="C968" s="35" t="n"/>
      <c r="D968" s="36">
        <f>IF(C968="","",C968+30)</f>
        <v/>
      </c>
      <c r="E968" s="2" t="n"/>
      <c r="F968" s="5">
        <f>IF(E968="","",IFERROR(VLOOKUP(E968,'Clientes'!$A$2:$E$1000,2,FALSE),"Cliente no encontrado"))</f>
        <v/>
      </c>
      <c r="G968" s="6">
        <f>IF(E968="","",IFERROR(VLOOKUP(E968,'Clientes'!$A$2:$E$1000,3,FALSE),""))</f>
        <v/>
      </c>
      <c r="H968" s="5">
        <f>IF(E968="","",IFERROR(VLOOKUP(E968,'Clientes'!$A$2:$E$1000,4,FALSE),""))</f>
        <v/>
      </c>
      <c r="I968" s="2" t="n"/>
      <c r="J968" s="7" t="n"/>
      <c r="K968" s="8" t="n"/>
      <c r="L968" s="37" t="n"/>
      <c r="M968" s="10" t="n"/>
      <c r="N968" s="38">
        <f>IF(OR(K968="",L968=""),"",K968*L968*(1-M968))</f>
        <v/>
      </c>
      <c r="O968" s="10" t="n"/>
      <c r="P968" s="38">
        <f>IF(OR(N968="",O968=""),"",N968*O968)</f>
        <v/>
      </c>
      <c r="Q968" s="38">
        <f>IF(OR(N968="",P968=""),"",N968+P968)</f>
        <v/>
      </c>
      <c r="R968" s="2" t="n"/>
      <c r="S968" s="10" t="n"/>
      <c r="T968" s="38">
        <f>IF(OR(Q968="",S968=""),"",Q968*S968)</f>
        <v/>
      </c>
      <c r="U968" s="12">
        <f>IF(D968="","",D968-TODAY())</f>
        <v/>
      </c>
      <c r="V968" s="6">
        <f>IF(R968="","",IF(R968="Aceptado","Ganado",IF(R968="Rechazado","Perdido",IF(D968&lt;TODAY(),"Vencido","Pendiente"))))</f>
        <v/>
      </c>
      <c r="W968" s="7" t="n"/>
    </row>
    <row r="969">
      <c r="A969" s="2" t="n"/>
      <c r="B969" s="2" t="n"/>
      <c r="C969" s="35" t="n"/>
      <c r="D969" s="39">
        <f>IF(C969="","",C969+30)</f>
        <v/>
      </c>
      <c r="E969" s="2" t="n"/>
      <c r="F969" s="14">
        <f>IF(E969="","",IFERROR(VLOOKUP(E969,'Clientes'!$A$2:$E$1000,2,FALSE),"Cliente no encontrado"))</f>
        <v/>
      </c>
      <c r="G969" s="15">
        <f>IF(E969="","",IFERROR(VLOOKUP(E969,'Clientes'!$A$2:$E$1000,3,FALSE),""))</f>
        <v/>
      </c>
      <c r="H969" s="14">
        <f>IF(E969="","",IFERROR(VLOOKUP(E969,'Clientes'!$A$2:$E$1000,4,FALSE),""))</f>
        <v/>
      </c>
      <c r="I969" s="2" t="n"/>
      <c r="J969" s="7" t="n"/>
      <c r="K969" s="8" t="n"/>
      <c r="L969" s="37" t="n"/>
      <c r="M969" s="10" t="n"/>
      <c r="N969" s="40">
        <f>IF(OR(K969="",L969=""),"",K969*L969*(1-M969))</f>
        <v/>
      </c>
      <c r="O969" s="10" t="n"/>
      <c r="P969" s="40">
        <f>IF(OR(N969="",O969=""),"",N969*O969)</f>
        <v/>
      </c>
      <c r="Q969" s="40">
        <f>IF(OR(N969="",P969=""),"",N969+P969)</f>
        <v/>
      </c>
      <c r="R969" s="2" t="n"/>
      <c r="S969" s="10" t="n"/>
      <c r="T969" s="40">
        <f>IF(OR(Q969="",S969=""),"",Q969*S969)</f>
        <v/>
      </c>
      <c r="U969" s="17">
        <f>IF(D969="","",D969-TODAY())</f>
        <v/>
      </c>
      <c r="V969" s="15">
        <f>IF(R969="","",IF(R969="Aceptado","Ganado",IF(R969="Rechazado","Perdido",IF(D969&lt;TODAY(),"Vencido","Pendiente"))))</f>
        <v/>
      </c>
      <c r="W969" s="7" t="n"/>
    </row>
    <row r="970">
      <c r="A970" s="2" t="n"/>
      <c r="B970" s="2" t="n"/>
      <c r="C970" s="35" t="n"/>
      <c r="D970" s="36">
        <f>IF(C970="","",C970+30)</f>
        <v/>
      </c>
      <c r="E970" s="2" t="n"/>
      <c r="F970" s="5">
        <f>IF(E970="","",IFERROR(VLOOKUP(E970,'Clientes'!$A$2:$E$1000,2,FALSE),"Cliente no encontrado"))</f>
        <v/>
      </c>
      <c r="G970" s="6">
        <f>IF(E970="","",IFERROR(VLOOKUP(E970,'Clientes'!$A$2:$E$1000,3,FALSE),""))</f>
        <v/>
      </c>
      <c r="H970" s="5">
        <f>IF(E970="","",IFERROR(VLOOKUP(E970,'Clientes'!$A$2:$E$1000,4,FALSE),""))</f>
        <v/>
      </c>
      <c r="I970" s="2" t="n"/>
      <c r="J970" s="7" t="n"/>
      <c r="K970" s="8" t="n"/>
      <c r="L970" s="37" t="n"/>
      <c r="M970" s="10" t="n"/>
      <c r="N970" s="38">
        <f>IF(OR(K970="",L970=""),"",K970*L970*(1-M970))</f>
        <v/>
      </c>
      <c r="O970" s="10" t="n"/>
      <c r="P970" s="38">
        <f>IF(OR(N970="",O970=""),"",N970*O970)</f>
        <v/>
      </c>
      <c r="Q970" s="38">
        <f>IF(OR(N970="",P970=""),"",N970+P970)</f>
        <v/>
      </c>
      <c r="R970" s="2" t="n"/>
      <c r="S970" s="10" t="n"/>
      <c r="T970" s="38">
        <f>IF(OR(Q970="",S970=""),"",Q970*S970)</f>
        <v/>
      </c>
      <c r="U970" s="12">
        <f>IF(D970="","",D970-TODAY())</f>
        <v/>
      </c>
      <c r="V970" s="6">
        <f>IF(R970="","",IF(R970="Aceptado","Ganado",IF(R970="Rechazado","Perdido",IF(D970&lt;TODAY(),"Vencido","Pendiente"))))</f>
        <v/>
      </c>
      <c r="W970" s="7" t="n"/>
    </row>
    <row r="971">
      <c r="A971" s="2" t="n"/>
      <c r="B971" s="2" t="n"/>
      <c r="C971" s="35" t="n"/>
      <c r="D971" s="39">
        <f>IF(C971="","",C971+30)</f>
        <v/>
      </c>
      <c r="E971" s="2" t="n"/>
      <c r="F971" s="14">
        <f>IF(E971="","",IFERROR(VLOOKUP(E971,'Clientes'!$A$2:$E$1000,2,FALSE),"Cliente no encontrado"))</f>
        <v/>
      </c>
      <c r="G971" s="15">
        <f>IF(E971="","",IFERROR(VLOOKUP(E971,'Clientes'!$A$2:$E$1000,3,FALSE),""))</f>
        <v/>
      </c>
      <c r="H971" s="14">
        <f>IF(E971="","",IFERROR(VLOOKUP(E971,'Clientes'!$A$2:$E$1000,4,FALSE),""))</f>
        <v/>
      </c>
      <c r="I971" s="2" t="n"/>
      <c r="J971" s="7" t="n"/>
      <c r="K971" s="8" t="n"/>
      <c r="L971" s="37" t="n"/>
      <c r="M971" s="10" t="n"/>
      <c r="N971" s="40">
        <f>IF(OR(K971="",L971=""),"",K971*L971*(1-M971))</f>
        <v/>
      </c>
      <c r="O971" s="10" t="n"/>
      <c r="P971" s="40">
        <f>IF(OR(N971="",O971=""),"",N971*O971)</f>
        <v/>
      </c>
      <c r="Q971" s="40">
        <f>IF(OR(N971="",P971=""),"",N971+P971)</f>
        <v/>
      </c>
      <c r="R971" s="2" t="n"/>
      <c r="S971" s="10" t="n"/>
      <c r="T971" s="40">
        <f>IF(OR(Q971="",S971=""),"",Q971*S971)</f>
        <v/>
      </c>
      <c r="U971" s="17">
        <f>IF(D971="","",D971-TODAY())</f>
        <v/>
      </c>
      <c r="V971" s="15">
        <f>IF(R971="","",IF(R971="Aceptado","Ganado",IF(R971="Rechazado","Perdido",IF(D971&lt;TODAY(),"Vencido","Pendiente"))))</f>
        <v/>
      </c>
      <c r="W971" s="7" t="n"/>
    </row>
    <row r="972">
      <c r="A972" s="2" t="n"/>
      <c r="B972" s="2" t="n"/>
      <c r="C972" s="35" t="n"/>
      <c r="D972" s="36">
        <f>IF(C972="","",C972+30)</f>
        <v/>
      </c>
      <c r="E972" s="2" t="n"/>
      <c r="F972" s="5">
        <f>IF(E972="","",IFERROR(VLOOKUP(E972,'Clientes'!$A$2:$E$1000,2,FALSE),"Cliente no encontrado"))</f>
        <v/>
      </c>
      <c r="G972" s="6">
        <f>IF(E972="","",IFERROR(VLOOKUP(E972,'Clientes'!$A$2:$E$1000,3,FALSE),""))</f>
        <v/>
      </c>
      <c r="H972" s="5">
        <f>IF(E972="","",IFERROR(VLOOKUP(E972,'Clientes'!$A$2:$E$1000,4,FALSE),""))</f>
        <v/>
      </c>
      <c r="I972" s="2" t="n"/>
      <c r="J972" s="7" t="n"/>
      <c r="K972" s="8" t="n"/>
      <c r="L972" s="37" t="n"/>
      <c r="M972" s="10" t="n"/>
      <c r="N972" s="38">
        <f>IF(OR(K972="",L972=""),"",K972*L972*(1-M972))</f>
        <v/>
      </c>
      <c r="O972" s="10" t="n"/>
      <c r="P972" s="38">
        <f>IF(OR(N972="",O972=""),"",N972*O972)</f>
        <v/>
      </c>
      <c r="Q972" s="38">
        <f>IF(OR(N972="",P972=""),"",N972+P972)</f>
        <v/>
      </c>
      <c r="R972" s="2" t="n"/>
      <c r="S972" s="10" t="n"/>
      <c r="T972" s="38">
        <f>IF(OR(Q972="",S972=""),"",Q972*S972)</f>
        <v/>
      </c>
      <c r="U972" s="12">
        <f>IF(D972="","",D972-TODAY())</f>
        <v/>
      </c>
      <c r="V972" s="6">
        <f>IF(R972="","",IF(R972="Aceptado","Ganado",IF(R972="Rechazado","Perdido",IF(D972&lt;TODAY(),"Vencido","Pendiente"))))</f>
        <v/>
      </c>
      <c r="W972" s="7" t="n"/>
    </row>
    <row r="973">
      <c r="A973" s="2" t="n"/>
      <c r="B973" s="2" t="n"/>
      <c r="C973" s="35" t="n"/>
      <c r="D973" s="39">
        <f>IF(C973="","",C973+30)</f>
        <v/>
      </c>
      <c r="E973" s="2" t="n"/>
      <c r="F973" s="14">
        <f>IF(E973="","",IFERROR(VLOOKUP(E973,'Clientes'!$A$2:$E$1000,2,FALSE),"Cliente no encontrado"))</f>
        <v/>
      </c>
      <c r="G973" s="15">
        <f>IF(E973="","",IFERROR(VLOOKUP(E973,'Clientes'!$A$2:$E$1000,3,FALSE),""))</f>
        <v/>
      </c>
      <c r="H973" s="14">
        <f>IF(E973="","",IFERROR(VLOOKUP(E973,'Clientes'!$A$2:$E$1000,4,FALSE),""))</f>
        <v/>
      </c>
      <c r="I973" s="2" t="n"/>
      <c r="J973" s="7" t="n"/>
      <c r="K973" s="8" t="n"/>
      <c r="L973" s="37" t="n"/>
      <c r="M973" s="10" t="n"/>
      <c r="N973" s="40">
        <f>IF(OR(K973="",L973=""),"",K973*L973*(1-M973))</f>
        <v/>
      </c>
      <c r="O973" s="10" t="n"/>
      <c r="P973" s="40">
        <f>IF(OR(N973="",O973=""),"",N973*O973)</f>
        <v/>
      </c>
      <c r="Q973" s="40">
        <f>IF(OR(N973="",P973=""),"",N973+P973)</f>
        <v/>
      </c>
      <c r="R973" s="2" t="n"/>
      <c r="S973" s="10" t="n"/>
      <c r="T973" s="40">
        <f>IF(OR(Q973="",S973=""),"",Q973*S973)</f>
        <v/>
      </c>
      <c r="U973" s="17">
        <f>IF(D973="","",D973-TODAY())</f>
        <v/>
      </c>
      <c r="V973" s="15">
        <f>IF(R973="","",IF(R973="Aceptado","Ganado",IF(R973="Rechazado","Perdido",IF(D973&lt;TODAY(),"Vencido","Pendiente"))))</f>
        <v/>
      </c>
      <c r="W973" s="7" t="n"/>
    </row>
    <row r="974">
      <c r="A974" s="2" t="n"/>
      <c r="B974" s="2" t="n"/>
      <c r="C974" s="35" t="n"/>
      <c r="D974" s="36">
        <f>IF(C974="","",C974+30)</f>
        <v/>
      </c>
      <c r="E974" s="2" t="n"/>
      <c r="F974" s="5">
        <f>IF(E974="","",IFERROR(VLOOKUP(E974,'Clientes'!$A$2:$E$1000,2,FALSE),"Cliente no encontrado"))</f>
        <v/>
      </c>
      <c r="G974" s="6">
        <f>IF(E974="","",IFERROR(VLOOKUP(E974,'Clientes'!$A$2:$E$1000,3,FALSE),""))</f>
        <v/>
      </c>
      <c r="H974" s="5">
        <f>IF(E974="","",IFERROR(VLOOKUP(E974,'Clientes'!$A$2:$E$1000,4,FALSE),""))</f>
        <v/>
      </c>
      <c r="I974" s="2" t="n"/>
      <c r="J974" s="7" t="n"/>
      <c r="K974" s="8" t="n"/>
      <c r="L974" s="37" t="n"/>
      <c r="M974" s="10" t="n"/>
      <c r="N974" s="38">
        <f>IF(OR(K974="",L974=""),"",K974*L974*(1-M974))</f>
        <v/>
      </c>
      <c r="O974" s="10" t="n"/>
      <c r="P974" s="38">
        <f>IF(OR(N974="",O974=""),"",N974*O974)</f>
        <v/>
      </c>
      <c r="Q974" s="38">
        <f>IF(OR(N974="",P974=""),"",N974+P974)</f>
        <v/>
      </c>
      <c r="R974" s="2" t="n"/>
      <c r="S974" s="10" t="n"/>
      <c r="T974" s="38">
        <f>IF(OR(Q974="",S974=""),"",Q974*S974)</f>
        <v/>
      </c>
      <c r="U974" s="12">
        <f>IF(D974="","",D974-TODAY())</f>
        <v/>
      </c>
      <c r="V974" s="6">
        <f>IF(R974="","",IF(R974="Aceptado","Ganado",IF(R974="Rechazado","Perdido",IF(D974&lt;TODAY(),"Vencido","Pendiente"))))</f>
        <v/>
      </c>
      <c r="W974" s="7" t="n"/>
    </row>
    <row r="975">
      <c r="A975" s="2" t="n"/>
      <c r="B975" s="2" t="n"/>
      <c r="C975" s="35" t="n"/>
      <c r="D975" s="39">
        <f>IF(C975="","",C975+30)</f>
        <v/>
      </c>
      <c r="E975" s="2" t="n"/>
      <c r="F975" s="14">
        <f>IF(E975="","",IFERROR(VLOOKUP(E975,'Clientes'!$A$2:$E$1000,2,FALSE),"Cliente no encontrado"))</f>
        <v/>
      </c>
      <c r="G975" s="15">
        <f>IF(E975="","",IFERROR(VLOOKUP(E975,'Clientes'!$A$2:$E$1000,3,FALSE),""))</f>
        <v/>
      </c>
      <c r="H975" s="14">
        <f>IF(E975="","",IFERROR(VLOOKUP(E975,'Clientes'!$A$2:$E$1000,4,FALSE),""))</f>
        <v/>
      </c>
      <c r="I975" s="2" t="n"/>
      <c r="J975" s="7" t="n"/>
      <c r="K975" s="8" t="n"/>
      <c r="L975" s="37" t="n"/>
      <c r="M975" s="10" t="n"/>
      <c r="N975" s="40">
        <f>IF(OR(K975="",L975=""),"",K975*L975*(1-M975))</f>
        <v/>
      </c>
      <c r="O975" s="10" t="n"/>
      <c r="P975" s="40">
        <f>IF(OR(N975="",O975=""),"",N975*O975)</f>
        <v/>
      </c>
      <c r="Q975" s="40">
        <f>IF(OR(N975="",P975=""),"",N975+P975)</f>
        <v/>
      </c>
      <c r="R975" s="2" t="n"/>
      <c r="S975" s="10" t="n"/>
      <c r="T975" s="40">
        <f>IF(OR(Q975="",S975=""),"",Q975*S975)</f>
        <v/>
      </c>
      <c r="U975" s="17">
        <f>IF(D975="","",D975-TODAY())</f>
        <v/>
      </c>
      <c r="V975" s="15">
        <f>IF(R975="","",IF(R975="Aceptado","Ganado",IF(R975="Rechazado","Perdido",IF(D975&lt;TODAY(),"Vencido","Pendiente"))))</f>
        <v/>
      </c>
      <c r="W975" s="7" t="n"/>
    </row>
    <row r="976">
      <c r="A976" s="2" t="n"/>
      <c r="B976" s="2" t="n"/>
      <c r="C976" s="35" t="n"/>
      <c r="D976" s="36">
        <f>IF(C976="","",C976+30)</f>
        <v/>
      </c>
      <c r="E976" s="2" t="n"/>
      <c r="F976" s="5">
        <f>IF(E976="","",IFERROR(VLOOKUP(E976,'Clientes'!$A$2:$E$1000,2,FALSE),"Cliente no encontrado"))</f>
        <v/>
      </c>
      <c r="G976" s="6">
        <f>IF(E976="","",IFERROR(VLOOKUP(E976,'Clientes'!$A$2:$E$1000,3,FALSE),""))</f>
        <v/>
      </c>
      <c r="H976" s="5">
        <f>IF(E976="","",IFERROR(VLOOKUP(E976,'Clientes'!$A$2:$E$1000,4,FALSE),""))</f>
        <v/>
      </c>
      <c r="I976" s="2" t="n"/>
      <c r="J976" s="7" t="n"/>
      <c r="K976" s="8" t="n"/>
      <c r="L976" s="37" t="n"/>
      <c r="M976" s="10" t="n"/>
      <c r="N976" s="38">
        <f>IF(OR(K976="",L976=""),"",K976*L976*(1-M976))</f>
        <v/>
      </c>
      <c r="O976" s="10" t="n"/>
      <c r="P976" s="38">
        <f>IF(OR(N976="",O976=""),"",N976*O976)</f>
        <v/>
      </c>
      <c r="Q976" s="38">
        <f>IF(OR(N976="",P976=""),"",N976+P976)</f>
        <v/>
      </c>
      <c r="R976" s="2" t="n"/>
      <c r="S976" s="10" t="n"/>
      <c r="T976" s="38">
        <f>IF(OR(Q976="",S976=""),"",Q976*S976)</f>
        <v/>
      </c>
      <c r="U976" s="12">
        <f>IF(D976="","",D976-TODAY())</f>
        <v/>
      </c>
      <c r="V976" s="6">
        <f>IF(R976="","",IF(R976="Aceptado","Ganado",IF(R976="Rechazado","Perdido",IF(D976&lt;TODAY(),"Vencido","Pendiente"))))</f>
        <v/>
      </c>
      <c r="W976" s="7" t="n"/>
    </row>
    <row r="977">
      <c r="A977" s="2" t="n"/>
      <c r="B977" s="2" t="n"/>
      <c r="C977" s="35" t="n"/>
      <c r="D977" s="39">
        <f>IF(C977="","",C977+30)</f>
        <v/>
      </c>
      <c r="E977" s="2" t="n"/>
      <c r="F977" s="14">
        <f>IF(E977="","",IFERROR(VLOOKUP(E977,'Clientes'!$A$2:$E$1000,2,FALSE),"Cliente no encontrado"))</f>
        <v/>
      </c>
      <c r="G977" s="15">
        <f>IF(E977="","",IFERROR(VLOOKUP(E977,'Clientes'!$A$2:$E$1000,3,FALSE),""))</f>
        <v/>
      </c>
      <c r="H977" s="14">
        <f>IF(E977="","",IFERROR(VLOOKUP(E977,'Clientes'!$A$2:$E$1000,4,FALSE),""))</f>
        <v/>
      </c>
      <c r="I977" s="2" t="n"/>
      <c r="J977" s="7" t="n"/>
      <c r="K977" s="8" t="n"/>
      <c r="L977" s="37" t="n"/>
      <c r="M977" s="10" t="n"/>
      <c r="N977" s="40">
        <f>IF(OR(K977="",L977=""),"",K977*L977*(1-M977))</f>
        <v/>
      </c>
      <c r="O977" s="10" t="n"/>
      <c r="P977" s="40">
        <f>IF(OR(N977="",O977=""),"",N977*O977)</f>
        <v/>
      </c>
      <c r="Q977" s="40">
        <f>IF(OR(N977="",P977=""),"",N977+P977)</f>
        <v/>
      </c>
      <c r="R977" s="2" t="n"/>
      <c r="S977" s="10" t="n"/>
      <c r="T977" s="40">
        <f>IF(OR(Q977="",S977=""),"",Q977*S977)</f>
        <v/>
      </c>
      <c r="U977" s="17">
        <f>IF(D977="","",D977-TODAY())</f>
        <v/>
      </c>
      <c r="V977" s="15">
        <f>IF(R977="","",IF(R977="Aceptado","Ganado",IF(R977="Rechazado","Perdido",IF(D977&lt;TODAY(),"Vencido","Pendiente"))))</f>
        <v/>
      </c>
      <c r="W977" s="7" t="n"/>
    </row>
    <row r="978">
      <c r="A978" s="2" t="n"/>
      <c r="B978" s="2" t="n"/>
      <c r="C978" s="35" t="n"/>
      <c r="D978" s="36">
        <f>IF(C978="","",C978+30)</f>
        <v/>
      </c>
      <c r="E978" s="2" t="n"/>
      <c r="F978" s="5">
        <f>IF(E978="","",IFERROR(VLOOKUP(E978,'Clientes'!$A$2:$E$1000,2,FALSE),"Cliente no encontrado"))</f>
        <v/>
      </c>
      <c r="G978" s="6">
        <f>IF(E978="","",IFERROR(VLOOKUP(E978,'Clientes'!$A$2:$E$1000,3,FALSE),""))</f>
        <v/>
      </c>
      <c r="H978" s="5">
        <f>IF(E978="","",IFERROR(VLOOKUP(E978,'Clientes'!$A$2:$E$1000,4,FALSE),""))</f>
        <v/>
      </c>
      <c r="I978" s="2" t="n"/>
      <c r="J978" s="7" t="n"/>
      <c r="K978" s="8" t="n"/>
      <c r="L978" s="37" t="n"/>
      <c r="M978" s="10" t="n"/>
      <c r="N978" s="38">
        <f>IF(OR(K978="",L978=""),"",K978*L978*(1-M978))</f>
        <v/>
      </c>
      <c r="O978" s="10" t="n"/>
      <c r="P978" s="38">
        <f>IF(OR(N978="",O978=""),"",N978*O978)</f>
        <v/>
      </c>
      <c r="Q978" s="38">
        <f>IF(OR(N978="",P978=""),"",N978+P978)</f>
        <v/>
      </c>
      <c r="R978" s="2" t="n"/>
      <c r="S978" s="10" t="n"/>
      <c r="T978" s="38">
        <f>IF(OR(Q978="",S978=""),"",Q978*S978)</f>
        <v/>
      </c>
      <c r="U978" s="12">
        <f>IF(D978="","",D978-TODAY())</f>
        <v/>
      </c>
      <c r="V978" s="6">
        <f>IF(R978="","",IF(R978="Aceptado","Ganado",IF(R978="Rechazado","Perdido",IF(D978&lt;TODAY(),"Vencido","Pendiente"))))</f>
        <v/>
      </c>
      <c r="W978" s="7" t="n"/>
    </row>
    <row r="979">
      <c r="A979" s="2" t="n"/>
      <c r="B979" s="2" t="n"/>
      <c r="C979" s="35" t="n"/>
      <c r="D979" s="39">
        <f>IF(C979="","",C979+30)</f>
        <v/>
      </c>
      <c r="E979" s="2" t="n"/>
      <c r="F979" s="14">
        <f>IF(E979="","",IFERROR(VLOOKUP(E979,'Clientes'!$A$2:$E$1000,2,FALSE),"Cliente no encontrado"))</f>
        <v/>
      </c>
      <c r="G979" s="15">
        <f>IF(E979="","",IFERROR(VLOOKUP(E979,'Clientes'!$A$2:$E$1000,3,FALSE),""))</f>
        <v/>
      </c>
      <c r="H979" s="14">
        <f>IF(E979="","",IFERROR(VLOOKUP(E979,'Clientes'!$A$2:$E$1000,4,FALSE),""))</f>
        <v/>
      </c>
      <c r="I979" s="2" t="n"/>
      <c r="J979" s="7" t="n"/>
      <c r="K979" s="8" t="n"/>
      <c r="L979" s="37" t="n"/>
      <c r="M979" s="10" t="n"/>
      <c r="N979" s="40">
        <f>IF(OR(K979="",L979=""),"",K979*L979*(1-M979))</f>
        <v/>
      </c>
      <c r="O979" s="10" t="n"/>
      <c r="P979" s="40">
        <f>IF(OR(N979="",O979=""),"",N979*O979)</f>
        <v/>
      </c>
      <c r="Q979" s="40">
        <f>IF(OR(N979="",P979=""),"",N979+P979)</f>
        <v/>
      </c>
      <c r="R979" s="2" t="n"/>
      <c r="S979" s="10" t="n"/>
      <c r="T979" s="40">
        <f>IF(OR(Q979="",S979=""),"",Q979*S979)</f>
        <v/>
      </c>
      <c r="U979" s="17">
        <f>IF(D979="","",D979-TODAY())</f>
        <v/>
      </c>
      <c r="V979" s="15">
        <f>IF(R979="","",IF(R979="Aceptado","Ganado",IF(R979="Rechazado","Perdido",IF(D979&lt;TODAY(),"Vencido","Pendiente"))))</f>
        <v/>
      </c>
      <c r="W979" s="7" t="n"/>
    </row>
    <row r="980">
      <c r="A980" s="2" t="n"/>
      <c r="B980" s="2" t="n"/>
      <c r="C980" s="35" t="n"/>
      <c r="D980" s="36">
        <f>IF(C980="","",C980+30)</f>
        <v/>
      </c>
      <c r="E980" s="2" t="n"/>
      <c r="F980" s="5">
        <f>IF(E980="","",IFERROR(VLOOKUP(E980,'Clientes'!$A$2:$E$1000,2,FALSE),"Cliente no encontrado"))</f>
        <v/>
      </c>
      <c r="G980" s="6">
        <f>IF(E980="","",IFERROR(VLOOKUP(E980,'Clientes'!$A$2:$E$1000,3,FALSE),""))</f>
        <v/>
      </c>
      <c r="H980" s="5">
        <f>IF(E980="","",IFERROR(VLOOKUP(E980,'Clientes'!$A$2:$E$1000,4,FALSE),""))</f>
        <v/>
      </c>
      <c r="I980" s="2" t="n"/>
      <c r="J980" s="7" t="n"/>
      <c r="K980" s="8" t="n"/>
      <c r="L980" s="37" t="n"/>
      <c r="M980" s="10" t="n"/>
      <c r="N980" s="38">
        <f>IF(OR(K980="",L980=""),"",K980*L980*(1-M980))</f>
        <v/>
      </c>
      <c r="O980" s="10" t="n"/>
      <c r="P980" s="38">
        <f>IF(OR(N980="",O980=""),"",N980*O980)</f>
        <v/>
      </c>
      <c r="Q980" s="38">
        <f>IF(OR(N980="",P980=""),"",N980+P980)</f>
        <v/>
      </c>
      <c r="R980" s="2" t="n"/>
      <c r="S980" s="10" t="n"/>
      <c r="T980" s="38">
        <f>IF(OR(Q980="",S980=""),"",Q980*S980)</f>
        <v/>
      </c>
      <c r="U980" s="12">
        <f>IF(D980="","",D980-TODAY())</f>
        <v/>
      </c>
      <c r="V980" s="6">
        <f>IF(R980="","",IF(R980="Aceptado","Ganado",IF(R980="Rechazado","Perdido",IF(D980&lt;TODAY(),"Vencido","Pendiente"))))</f>
        <v/>
      </c>
      <c r="W980" s="7" t="n"/>
    </row>
    <row r="981">
      <c r="A981" s="2" t="n"/>
      <c r="B981" s="2" t="n"/>
      <c r="C981" s="35" t="n"/>
      <c r="D981" s="39">
        <f>IF(C981="","",C981+30)</f>
        <v/>
      </c>
      <c r="E981" s="2" t="n"/>
      <c r="F981" s="14">
        <f>IF(E981="","",IFERROR(VLOOKUP(E981,'Clientes'!$A$2:$E$1000,2,FALSE),"Cliente no encontrado"))</f>
        <v/>
      </c>
      <c r="G981" s="15">
        <f>IF(E981="","",IFERROR(VLOOKUP(E981,'Clientes'!$A$2:$E$1000,3,FALSE),""))</f>
        <v/>
      </c>
      <c r="H981" s="14">
        <f>IF(E981="","",IFERROR(VLOOKUP(E981,'Clientes'!$A$2:$E$1000,4,FALSE),""))</f>
        <v/>
      </c>
      <c r="I981" s="2" t="n"/>
      <c r="J981" s="7" t="n"/>
      <c r="K981" s="8" t="n"/>
      <c r="L981" s="37" t="n"/>
      <c r="M981" s="10" t="n"/>
      <c r="N981" s="40">
        <f>IF(OR(K981="",L981=""),"",K981*L981*(1-M981))</f>
        <v/>
      </c>
      <c r="O981" s="10" t="n"/>
      <c r="P981" s="40">
        <f>IF(OR(N981="",O981=""),"",N981*O981)</f>
        <v/>
      </c>
      <c r="Q981" s="40">
        <f>IF(OR(N981="",P981=""),"",N981+P981)</f>
        <v/>
      </c>
      <c r="R981" s="2" t="n"/>
      <c r="S981" s="10" t="n"/>
      <c r="T981" s="40">
        <f>IF(OR(Q981="",S981=""),"",Q981*S981)</f>
        <v/>
      </c>
      <c r="U981" s="17">
        <f>IF(D981="","",D981-TODAY())</f>
        <v/>
      </c>
      <c r="V981" s="15">
        <f>IF(R981="","",IF(R981="Aceptado","Ganado",IF(R981="Rechazado","Perdido",IF(D981&lt;TODAY(),"Vencido","Pendiente"))))</f>
        <v/>
      </c>
      <c r="W981" s="7" t="n"/>
    </row>
    <row r="982">
      <c r="A982" s="2" t="n"/>
      <c r="B982" s="2" t="n"/>
      <c r="C982" s="35" t="n"/>
      <c r="D982" s="36">
        <f>IF(C982="","",C982+30)</f>
        <v/>
      </c>
      <c r="E982" s="2" t="n"/>
      <c r="F982" s="5">
        <f>IF(E982="","",IFERROR(VLOOKUP(E982,'Clientes'!$A$2:$E$1000,2,FALSE),"Cliente no encontrado"))</f>
        <v/>
      </c>
      <c r="G982" s="6">
        <f>IF(E982="","",IFERROR(VLOOKUP(E982,'Clientes'!$A$2:$E$1000,3,FALSE),""))</f>
        <v/>
      </c>
      <c r="H982" s="5">
        <f>IF(E982="","",IFERROR(VLOOKUP(E982,'Clientes'!$A$2:$E$1000,4,FALSE),""))</f>
        <v/>
      </c>
      <c r="I982" s="2" t="n"/>
      <c r="J982" s="7" t="n"/>
      <c r="K982" s="8" t="n"/>
      <c r="L982" s="37" t="n"/>
      <c r="M982" s="10" t="n"/>
      <c r="N982" s="38">
        <f>IF(OR(K982="",L982=""),"",K982*L982*(1-M982))</f>
        <v/>
      </c>
      <c r="O982" s="10" t="n"/>
      <c r="P982" s="38">
        <f>IF(OR(N982="",O982=""),"",N982*O982)</f>
        <v/>
      </c>
      <c r="Q982" s="38">
        <f>IF(OR(N982="",P982=""),"",N982+P982)</f>
        <v/>
      </c>
      <c r="R982" s="2" t="n"/>
      <c r="S982" s="10" t="n"/>
      <c r="T982" s="38">
        <f>IF(OR(Q982="",S982=""),"",Q982*S982)</f>
        <v/>
      </c>
      <c r="U982" s="12">
        <f>IF(D982="","",D982-TODAY())</f>
        <v/>
      </c>
      <c r="V982" s="6">
        <f>IF(R982="","",IF(R982="Aceptado","Ganado",IF(R982="Rechazado","Perdido",IF(D982&lt;TODAY(),"Vencido","Pendiente"))))</f>
        <v/>
      </c>
      <c r="W982" s="7" t="n"/>
    </row>
    <row r="983">
      <c r="A983" s="2" t="n"/>
      <c r="B983" s="2" t="n"/>
      <c r="C983" s="35" t="n"/>
      <c r="D983" s="39">
        <f>IF(C983="","",C983+30)</f>
        <v/>
      </c>
      <c r="E983" s="2" t="n"/>
      <c r="F983" s="14">
        <f>IF(E983="","",IFERROR(VLOOKUP(E983,'Clientes'!$A$2:$E$1000,2,FALSE),"Cliente no encontrado"))</f>
        <v/>
      </c>
      <c r="G983" s="15">
        <f>IF(E983="","",IFERROR(VLOOKUP(E983,'Clientes'!$A$2:$E$1000,3,FALSE),""))</f>
        <v/>
      </c>
      <c r="H983" s="14">
        <f>IF(E983="","",IFERROR(VLOOKUP(E983,'Clientes'!$A$2:$E$1000,4,FALSE),""))</f>
        <v/>
      </c>
      <c r="I983" s="2" t="n"/>
      <c r="J983" s="7" t="n"/>
      <c r="K983" s="8" t="n"/>
      <c r="L983" s="37" t="n"/>
      <c r="M983" s="10" t="n"/>
      <c r="N983" s="40">
        <f>IF(OR(K983="",L983=""),"",K983*L983*(1-M983))</f>
        <v/>
      </c>
      <c r="O983" s="10" t="n"/>
      <c r="P983" s="40">
        <f>IF(OR(N983="",O983=""),"",N983*O983)</f>
        <v/>
      </c>
      <c r="Q983" s="40">
        <f>IF(OR(N983="",P983=""),"",N983+P983)</f>
        <v/>
      </c>
      <c r="R983" s="2" t="n"/>
      <c r="S983" s="10" t="n"/>
      <c r="T983" s="40">
        <f>IF(OR(Q983="",S983=""),"",Q983*S983)</f>
        <v/>
      </c>
      <c r="U983" s="17">
        <f>IF(D983="","",D983-TODAY())</f>
        <v/>
      </c>
      <c r="V983" s="15">
        <f>IF(R983="","",IF(R983="Aceptado","Ganado",IF(R983="Rechazado","Perdido",IF(D983&lt;TODAY(),"Vencido","Pendiente"))))</f>
        <v/>
      </c>
      <c r="W983" s="7" t="n"/>
    </row>
    <row r="984">
      <c r="A984" s="2" t="n"/>
      <c r="B984" s="2" t="n"/>
      <c r="C984" s="35" t="n"/>
      <c r="D984" s="36">
        <f>IF(C984="","",C984+30)</f>
        <v/>
      </c>
      <c r="E984" s="2" t="n"/>
      <c r="F984" s="5">
        <f>IF(E984="","",IFERROR(VLOOKUP(E984,'Clientes'!$A$2:$E$1000,2,FALSE),"Cliente no encontrado"))</f>
        <v/>
      </c>
      <c r="G984" s="6">
        <f>IF(E984="","",IFERROR(VLOOKUP(E984,'Clientes'!$A$2:$E$1000,3,FALSE),""))</f>
        <v/>
      </c>
      <c r="H984" s="5">
        <f>IF(E984="","",IFERROR(VLOOKUP(E984,'Clientes'!$A$2:$E$1000,4,FALSE),""))</f>
        <v/>
      </c>
      <c r="I984" s="2" t="n"/>
      <c r="J984" s="7" t="n"/>
      <c r="K984" s="8" t="n"/>
      <c r="L984" s="37" t="n"/>
      <c r="M984" s="10" t="n"/>
      <c r="N984" s="38">
        <f>IF(OR(K984="",L984=""),"",K984*L984*(1-M984))</f>
        <v/>
      </c>
      <c r="O984" s="10" t="n"/>
      <c r="P984" s="38">
        <f>IF(OR(N984="",O984=""),"",N984*O984)</f>
        <v/>
      </c>
      <c r="Q984" s="38">
        <f>IF(OR(N984="",P984=""),"",N984+P984)</f>
        <v/>
      </c>
      <c r="R984" s="2" t="n"/>
      <c r="S984" s="10" t="n"/>
      <c r="T984" s="38">
        <f>IF(OR(Q984="",S984=""),"",Q984*S984)</f>
        <v/>
      </c>
      <c r="U984" s="12">
        <f>IF(D984="","",D984-TODAY())</f>
        <v/>
      </c>
      <c r="V984" s="6">
        <f>IF(R984="","",IF(R984="Aceptado","Ganado",IF(R984="Rechazado","Perdido",IF(D984&lt;TODAY(),"Vencido","Pendiente"))))</f>
        <v/>
      </c>
      <c r="W984" s="7" t="n"/>
    </row>
    <row r="985">
      <c r="A985" s="2" t="n"/>
      <c r="B985" s="2" t="n"/>
      <c r="C985" s="35" t="n"/>
      <c r="D985" s="39">
        <f>IF(C985="","",C985+30)</f>
        <v/>
      </c>
      <c r="E985" s="2" t="n"/>
      <c r="F985" s="14">
        <f>IF(E985="","",IFERROR(VLOOKUP(E985,'Clientes'!$A$2:$E$1000,2,FALSE),"Cliente no encontrado"))</f>
        <v/>
      </c>
      <c r="G985" s="15">
        <f>IF(E985="","",IFERROR(VLOOKUP(E985,'Clientes'!$A$2:$E$1000,3,FALSE),""))</f>
        <v/>
      </c>
      <c r="H985" s="14">
        <f>IF(E985="","",IFERROR(VLOOKUP(E985,'Clientes'!$A$2:$E$1000,4,FALSE),""))</f>
        <v/>
      </c>
      <c r="I985" s="2" t="n"/>
      <c r="J985" s="7" t="n"/>
      <c r="K985" s="8" t="n"/>
      <c r="L985" s="37" t="n"/>
      <c r="M985" s="10" t="n"/>
      <c r="N985" s="40">
        <f>IF(OR(K985="",L985=""),"",K985*L985*(1-M985))</f>
        <v/>
      </c>
      <c r="O985" s="10" t="n"/>
      <c r="P985" s="40">
        <f>IF(OR(N985="",O985=""),"",N985*O985)</f>
        <v/>
      </c>
      <c r="Q985" s="40">
        <f>IF(OR(N985="",P985=""),"",N985+P985)</f>
        <v/>
      </c>
      <c r="R985" s="2" t="n"/>
      <c r="S985" s="10" t="n"/>
      <c r="T985" s="40">
        <f>IF(OR(Q985="",S985=""),"",Q985*S985)</f>
        <v/>
      </c>
      <c r="U985" s="17">
        <f>IF(D985="","",D985-TODAY())</f>
        <v/>
      </c>
      <c r="V985" s="15">
        <f>IF(R985="","",IF(R985="Aceptado","Ganado",IF(R985="Rechazado","Perdido",IF(D985&lt;TODAY(),"Vencido","Pendiente"))))</f>
        <v/>
      </c>
      <c r="W985" s="7" t="n"/>
    </row>
    <row r="986">
      <c r="A986" s="2" t="n"/>
      <c r="B986" s="2" t="n"/>
      <c r="C986" s="35" t="n"/>
      <c r="D986" s="36">
        <f>IF(C986="","",C986+30)</f>
        <v/>
      </c>
      <c r="E986" s="2" t="n"/>
      <c r="F986" s="5">
        <f>IF(E986="","",IFERROR(VLOOKUP(E986,'Clientes'!$A$2:$E$1000,2,FALSE),"Cliente no encontrado"))</f>
        <v/>
      </c>
      <c r="G986" s="6">
        <f>IF(E986="","",IFERROR(VLOOKUP(E986,'Clientes'!$A$2:$E$1000,3,FALSE),""))</f>
        <v/>
      </c>
      <c r="H986" s="5">
        <f>IF(E986="","",IFERROR(VLOOKUP(E986,'Clientes'!$A$2:$E$1000,4,FALSE),""))</f>
        <v/>
      </c>
      <c r="I986" s="2" t="n"/>
      <c r="J986" s="7" t="n"/>
      <c r="K986" s="8" t="n"/>
      <c r="L986" s="37" t="n"/>
      <c r="M986" s="10" t="n"/>
      <c r="N986" s="38">
        <f>IF(OR(K986="",L986=""),"",K986*L986*(1-M986))</f>
        <v/>
      </c>
      <c r="O986" s="10" t="n"/>
      <c r="P986" s="38">
        <f>IF(OR(N986="",O986=""),"",N986*O986)</f>
        <v/>
      </c>
      <c r="Q986" s="38">
        <f>IF(OR(N986="",P986=""),"",N986+P986)</f>
        <v/>
      </c>
      <c r="R986" s="2" t="n"/>
      <c r="S986" s="10" t="n"/>
      <c r="T986" s="38">
        <f>IF(OR(Q986="",S986=""),"",Q986*S986)</f>
        <v/>
      </c>
      <c r="U986" s="12">
        <f>IF(D986="","",D986-TODAY())</f>
        <v/>
      </c>
      <c r="V986" s="6">
        <f>IF(R986="","",IF(R986="Aceptado","Ganado",IF(R986="Rechazado","Perdido",IF(D986&lt;TODAY(),"Vencido","Pendiente"))))</f>
        <v/>
      </c>
      <c r="W986" s="7" t="n"/>
    </row>
    <row r="987">
      <c r="A987" s="2" t="n"/>
      <c r="B987" s="2" t="n"/>
      <c r="C987" s="35" t="n"/>
      <c r="D987" s="39">
        <f>IF(C987="","",C987+30)</f>
        <v/>
      </c>
      <c r="E987" s="2" t="n"/>
      <c r="F987" s="14">
        <f>IF(E987="","",IFERROR(VLOOKUP(E987,'Clientes'!$A$2:$E$1000,2,FALSE),"Cliente no encontrado"))</f>
        <v/>
      </c>
      <c r="G987" s="15">
        <f>IF(E987="","",IFERROR(VLOOKUP(E987,'Clientes'!$A$2:$E$1000,3,FALSE),""))</f>
        <v/>
      </c>
      <c r="H987" s="14">
        <f>IF(E987="","",IFERROR(VLOOKUP(E987,'Clientes'!$A$2:$E$1000,4,FALSE),""))</f>
        <v/>
      </c>
      <c r="I987" s="2" t="n"/>
      <c r="J987" s="7" t="n"/>
      <c r="K987" s="8" t="n"/>
      <c r="L987" s="37" t="n"/>
      <c r="M987" s="10" t="n"/>
      <c r="N987" s="40">
        <f>IF(OR(K987="",L987=""),"",K987*L987*(1-M987))</f>
        <v/>
      </c>
      <c r="O987" s="10" t="n"/>
      <c r="P987" s="40">
        <f>IF(OR(N987="",O987=""),"",N987*O987)</f>
        <v/>
      </c>
      <c r="Q987" s="40">
        <f>IF(OR(N987="",P987=""),"",N987+P987)</f>
        <v/>
      </c>
      <c r="R987" s="2" t="n"/>
      <c r="S987" s="10" t="n"/>
      <c r="T987" s="40">
        <f>IF(OR(Q987="",S987=""),"",Q987*S987)</f>
        <v/>
      </c>
      <c r="U987" s="17">
        <f>IF(D987="","",D987-TODAY())</f>
        <v/>
      </c>
      <c r="V987" s="15">
        <f>IF(R987="","",IF(R987="Aceptado","Ganado",IF(R987="Rechazado","Perdido",IF(D987&lt;TODAY(),"Vencido","Pendiente"))))</f>
        <v/>
      </c>
      <c r="W987" s="7" t="n"/>
    </row>
    <row r="988">
      <c r="A988" s="2" t="n"/>
      <c r="B988" s="2" t="n"/>
      <c r="C988" s="35" t="n"/>
      <c r="D988" s="36">
        <f>IF(C988="","",C988+30)</f>
        <v/>
      </c>
      <c r="E988" s="2" t="n"/>
      <c r="F988" s="5">
        <f>IF(E988="","",IFERROR(VLOOKUP(E988,'Clientes'!$A$2:$E$1000,2,FALSE),"Cliente no encontrado"))</f>
        <v/>
      </c>
      <c r="G988" s="6">
        <f>IF(E988="","",IFERROR(VLOOKUP(E988,'Clientes'!$A$2:$E$1000,3,FALSE),""))</f>
        <v/>
      </c>
      <c r="H988" s="5">
        <f>IF(E988="","",IFERROR(VLOOKUP(E988,'Clientes'!$A$2:$E$1000,4,FALSE),""))</f>
        <v/>
      </c>
      <c r="I988" s="2" t="n"/>
      <c r="J988" s="7" t="n"/>
      <c r="K988" s="8" t="n"/>
      <c r="L988" s="37" t="n"/>
      <c r="M988" s="10" t="n"/>
      <c r="N988" s="38">
        <f>IF(OR(K988="",L988=""),"",K988*L988*(1-M988))</f>
        <v/>
      </c>
      <c r="O988" s="10" t="n"/>
      <c r="P988" s="38">
        <f>IF(OR(N988="",O988=""),"",N988*O988)</f>
        <v/>
      </c>
      <c r="Q988" s="38">
        <f>IF(OR(N988="",P988=""),"",N988+P988)</f>
        <v/>
      </c>
      <c r="R988" s="2" t="n"/>
      <c r="S988" s="10" t="n"/>
      <c r="T988" s="38">
        <f>IF(OR(Q988="",S988=""),"",Q988*S988)</f>
        <v/>
      </c>
      <c r="U988" s="12">
        <f>IF(D988="","",D988-TODAY())</f>
        <v/>
      </c>
      <c r="V988" s="6">
        <f>IF(R988="","",IF(R988="Aceptado","Ganado",IF(R988="Rechazado","Perdido",IF(D988&lt;TODAY(),"Vencido","Pendiente"))))</f>
        <v/>
      </c>
      <c r="W988" s="7" t="n"/>
    </row>
    <row r="989">
      <c r="A989" s="2" t="n"/>
      <c r="B989" s="2" t="n"/>
      <c r="C989" s="35" t="n"/>
      <c r="D989" s="39">
        <f>IF(C989="","",C989+30)</f>
        <v/>
      </c>
      <c r="E989" s="2" t="n"/>
      <c r="F989" s="14">
        <f>IF(E989="","",IFERROR(VLOOKUP(E989,'Clientes'!$A$2:$E$1000,2,FALSE),"Cliente no encontrado"))</f>
        <v/>
      </c>
      <c r="G989" s="15">
        <f>IF(E989="","",IFERROR(VLOOKUP(E989,'Clientes'!$A$2:$E$1000,3,FALSE),""))</f>
        <v/>
      </c>
      <c r="H989" s="14">
        <f>IF(E989="","",IFERROR(VLOOKUP(E989,'Clientes'!$A$2:$E$1000,4,FALSE),""))</f>
        <v/>
      </c>
      <c r="I989" s="2" t="n"/>
      <c r="J989" s="7" t="n"/>
      <c r="K989" s="8" t="n"/>
      <c r="L989" s="37" t="n"/>
      <c r="M989" s="10" t="n"/>
      <c r="N989" s="40">
        <f>IF(OR(K989="",L989=""),"",K989*L989*(1-M989))</f>
        <v/>
      </c>
      <c r="O989" s="10" t="n"/>
      <c r="P989" s="40">
        <f>IF(OR(N989="",O989=""),"",N989*O989)</f>
        <v/>
      </c>
      <c r="Q989" s="40">
        <f>IF(OR(N989="",P989=""),"",N989+P989)</f>
        <v/>
      </c>
      <c r="R989" s="2" t="n"/>
      <c r="S989" s="10" t="n"/>
      <c r="T989" s="40">
        <f>IF(OR(Q989="",S989=""),"",Q989*S989)</f>
        <v/>
      </c>
      <c r="U989" s="17">
        <f>IF(D989="","",D989-TODAY())</f>
        <v/>
      </c>
      <c r="V989" s="15">
        <f>IF(R989="","",IF(R989="Aceptado","Ganado",IF(R989="Rechazado","Perdido",IF(D989&lt;TODAY(),"Vencido","Pendiente"))))</f>
        <v/>
      </c>
      <c r="W989" s="7" t="n"/>
    </row>
    <row r="990">
      <c r="A990" s="2" t="n"/>
      <c r="B990" s="2" t="n"/>
      <c r="C990" s="35" t="n"/>
      <c r="D990" s="36">
        <f>IF(C990="","",C990+30)</f>
        <v/>
      </c>
      <c r="E990" s="2" t="n"/>
      <c r="F990" s="5">
        <f>IF(E990="","",IFERROR(VLOOKUP(E990,'Clientes'!$A$2:$E$1000,2,FALSE),"Cliente no encontrado"))</f>
        <v/>
      </c>
      <c r="G990" s="6">
        <f>IF(E990="","",IFERROR(VLOOKUP(E990,'Clientes'!$A$2:$E$1000,3,FALSE),""))</f>
        <v/>
      </c>
      <c r="H990" s="5">
        <f>IF(E990="","",IFERROR(VLOOKUP(E990,'Clientes'!$A$2:$E$1000,4,FALSE),""))</f>
        <v/>
      </c>
      <c r="I990" s="2" t="n"/>
      <c r="J990" s="7" t="n"/>
      <c r="K990" s="8" t="n"/>
      <c r="L990" s="37" t="n"/>
      <c r="M990" s="10" t="n"/>
      <c r="N990" s="38">
        <f>IF(OR(K990="",L990=""),"",K990*L990*(1-M990))</f>
        <v/>
      </c>
      <c r="O990" s="10" t="n"/>
      <c r="P990" s="38">
        <f>IF(OR(N990="",O990=""),"",N990*O990)</f>
        <v/>
      </c>
      <c r="Q990" s="38">
        <f>IF(OR(N990="",P990=""),"",N990+P990)</f>
        <v/>
      </c>
      <c r="R990" s="2" t="n"/>
      <c r="S990" s="10" t="n"/>
      <c r="T990" s="38">
        <f>IF(OR(Q990="",S990=""),"",Q990*S990)</f>
        <v/>
      </c>
      <c r="U990" s="12">
        <f>IF(D990="","",D990-TODAY())</f>
        <v/>
      </c>
      <c r="V990" s="6">
        <f>IF(R990="","",IF(R990="Aceptado","Ganado",IF(R990="Rechazado","Perdido",IF(D990&lt;TODAY(),"Vencido","Pendiente"))))</f>
        <v/>
      </c>
      <c r="W990" s="7" t="n"/>
    </row>
    <row r="991">
      <c r="A991" s="2" t="n"/>
      <c r="B991" s="2" t="n"/>
      <c r="C991" s="35" t="n"/>
      <c r="D991" s="39">
        <f>IF(C991="","",C991+30)</f>
        <v/>
      </c>
      <c r="E991" s="2" t="n"/>
      <c r="F991" s="14">
        <f>IF(E991="","",IFERROR(VLOOKUP(E991,'Clientes'!$A$2:$E$1000,2,FALSE),"Cliente no encontrado"))</f>
        <v/>
      </c>
      <c r="G991" s="15">
        <f>IF(E991="","",IFERROR(VLOOKUP(E991,'Clientes'!$A$2:$E$1000,3,FALSE),""))</f>
        <v/>
      </c>
      <c r="H991" s="14">
        <f>IF(E991="","",IFERROR(VLOOKUP(E991,'Clientes'!$A$2:$E$1000,4,FALSE),""))</f>
        <v/>
      </c>
      <c r="I991" s="2" t="n"/>
      <c r="J991" s="7" t="n"/>
      <c r="K991" s="8" t="n"/>
      <c r="L991" s="37" t="n"/>
      <c r="M991" s="10" t="n"/>
      <c r="N991" s="40">
        <f>IF(OR(K991="",L991=""),"",K991*L991*(1-M991))</f>
        <v/>
      </c>
      <c r="O991" s="10" t="n"/>
      <c r="P991" s="40">
        <f>IF(OR(N991="",O991=""),"",N991*O991)</f>
        <v/>
      </c>
      <c r="Q991" s="40">
        <f>IF(OR(N991="",P991=""),"",N991+P991)</f>
        <v/>
      </c>
      <c r="R991" s="2" t="n"/>
      <c r="S991" s="10" t="n"/>
      <c r="T991" s="40">
        <f>IF(OR(Q991="",S991=""),"",Q991*S991)</f>
        <v/>
      </c>
      <c r="U991" s="17">
        <f>IF(D991="","",D991-TODAY())</f>
        <v/>
      </c>
      <c r="V991" s="15">
        <f>IF(R991="","",IF(R991="Aceptado","Ganado",IF(R991="Rechazado","Perdido",IF(D991&lt;TODAY(),"Vencido","Pendiente"))))</f>
        <v/>
      </c>
      <c r="W991" s="7" t="n"/>
    </row>
    <row r="992">
      <c r="A992" s="2" t="n"/>
      <c r="B992" s="2" t="n"/>
      <c r="C992" s="35" t="n"/>
      <c r="D992" s="36">
        <f>IF(C992="","",C992+30)</f>
        <v/>
      </c>
      <c r="E992" s="2" t="n"/>
      <c r="F992" s="5">
        <f>IF(E992="","",IFERROR(VLOOKUP(E992,'Clientes'!$A$2:$E$1000,2,FALSE),"Cliente no encontrado"))</f>
        <v/>
      </c>
      <c r="G992" s="6">
        <f>IF(E992="","",IFERROR(VLOOKUP(E992,'Clientes'!$A$2:$E$1000,3,FALSE),""))</f>
        <v/>
      </c>
      <c r="H992" s="5">
        <f>IF(E992="","",IFERROR(VLOOKUP(E992,'Clientes'!$A$2:$E$1000,4,FALSE),""))</f>
        <v/>
      </c>
      <c r="I992" s="2" t="n"/>
      <c r="J992" s="7" t="n"/>
      <c r="K992" s="8" t="n"/>
      <c r="L992" s="37" t="n"/>
      <c r="M992" s="10" t="n"/>
      <c r="N992" s="38">
        <f>IF(OR(K992="",L992=""),"",K992*L992*(1-M992))</f>
        <v/>
      </c>
      <c r="O992" s="10" t="n"/>
      <c r="P992" s="38">
        <f>IF(OR(N992="",O992=""),"",N992*O992)</f>
        <v/>
      </c>
      <c r="Q992" s="38">
        <f>IF(OR(N992="",P992=""),"",N992+P992)</f>
        <v/>
      </c>
      <c r="R992" s="2" t="n"/>
      <c r="S992" s="10" t="n"/>
      <c r="T992" s="38">
        <f>IF(OR(Q992="",S992=""),"",Q992*S992)</f>
        <v/>
      </c>
      <c r="U992" s="12">
        <f>IF(D992="","",D992-TODAY())</f>
        <v/>
      </c>
      <c r="V992" s="6">
        <f>IF(R992="","",IF(R992="Aceptado","Ganado",IF(R992="Rechazado","Perdido",IF(D992&lt;TODAY(),"Vencido","Pendiente"))))</f>
        <v/>
      </c>
      <c r="W992" s="7" t="n"/>
    </row>
    <row r="993">
      <c r="A993" s="2" t="n"/>
      <c r="B993" s="2" t="n"/>
      <c r="C993" s="35" t="n"/>
      <c r="D993" s="39">
        <f>IF(C993="","",C993+30)</f>
        <v/>
      </c>
      <c r="E993" s="2" t="n"/>
      <c r="F993" s="14">
        <f>IF(E993="","",IFERROR(VLOOKUP(E993,'Clientes'!$A$2:$E$1000,2,FALSE),"Cliente no encontrado"))</f>
        <v/>
      </c>
      <c r="G993" s="15">
        <f>IF(E993="","",IFERROR(VLOOKUP(E993,'Clientes'!$A$2:$E$1000,3,FALSE),""))</f>
        <v/>
      </c>
      <c r="H993" s="14">
        <f>IF(E993="","",IFERROR(VLOOKUP(E993,'Clientes'!$A$2:$E$1000,4,FALSE),""))</f>
        <v/>
      </c>
      <c r="I993" s="2" t="n"/>
      <c r="J993" s="7" t="n"/>
      <c r="K993" s="8" t="n"/>
      <c r="L993" s="37" t="n"/>
      <c r="M993" s="10" t="n"/>
      <c r="N993" s="40">
        <f>IF(OR(K993="",L993=""),"",K993*L993*(1-M993))</f>
        <v/>
      </c>
      <c r="O993" s="10" t="n"/>
      <c r="P993" s="40">
        <f>IF(OR(N993="",O993=""),"",N993*O993)</f>
        <v/>
      </c>
      <c r="Q993" s="40">
        <f>IF(OR(N993="",P993=""),"",N993+P993)</f>
        <v/>
      </c>
      <c r="R993" s="2" t="n"/>
      <c r="S993" s="10" t="n"/>
      <c r="T993" s="40">
        <f>IF(OR(Q993="",S993=""),"",Q993*S993)</f>
        <v/>
      </c>
      <c r="U993" s="17">
        <f>IF(D993="","",D993-TODAY())</f>
        <v/>
      </c>
      <c r="V993" s="15">
        <f>IF(R993="","",IF(R993="Aceptado","Ganado",IF(R993="Rechazado","Perdido",IF(D993&lt;TODAY(),"Vencido","Pendiente"))))</f>
        <v/>
      </c>
      <c r="W993" s="7" t="n"/>
    </row>
    <row r="994">
      <c r="A994" s="2" t="n"/>
      <c r="B994" s="2" t="n"/>
      <c r="C994" s="35" t="n"/>
      <c r="D994" s="36">
        <f>IF(C994="","",C994+30)</f>
        <v/>
      </c>
      <c r="E994" s="2" t="n"/>
      <c r="F994" s="5">
        <f>IF(E994="","",IFERROR(VLOOKUP(E994,'Clientes'!$A$2:$E$1000,2,FALSE),"Cliente no encontrado"))</f>
        <v/>
      </c>
      <c r="G994" s="6">
        <f>IF(E994="","",IFERROR(VLOOKUP(E994,'Clientes'!$A$2:$E$1000,3,FALSE),""))</f>
        <v/>
      </c>
      <c r="H994" s="5">
        <f>IF(E994="","",IFERROR(VLOOKUP(E994,'Clientes'!$A$2:$E$1000,4,FALSE),""))</f>
        <v/>
      </c>
      <c r="I994" s="2" t="n"/>
      <c r="J994" s="7" t="n"/>
      <c r="K994" s="8" t="n"/>
      <c r="L994" s="37" t="n"/>
      <c r="M994" s="10" t="n"/>
      <c r="N994" s="38">
        <f>IF(OR(K994="",L994=""),"",K994*L994*(1-M994))</f>
        <v/>
      </c>
      <c r="O994" s="10" t="n"/>
      <c r="P994" s="38">
        <f>IF(OR(N994="",O994=""),"",N994*O994)</f>
        <v/>
      </c>
      <c r="Q994" s="38">
        <f>IF(OR(N994="",P994=""),"",N994+P994)</f>
        <v/>
      </c>
      <c r="R994" s="2" t="n"/>
      <c r="S994" s="10" t="n"/>
      <c r="T994" s="38">
        <f>IF(OR(Q994="",S994=""),"",Q994*S994)</f>
        <v/>
      </c>
      <c r="U994" s="12">
        <f>IF(D994="","",D994-TODAY())</f>
        <v/>
      </c>
      <c r="V994" s="6">
        <f>IF(R994="","",IF(R994="Aceptado","Ganado",IF(R994="Rechazado","Perdido",IF(D994&lt;TODAY(),"Vencido","Pendiente"))))</f>
        <v/>
      </c>
      <c r="W994" s="7" t="n"/>
    </row>
    <row r="995">
      <c r="A995" s="2" t="n"/>
      <c r="B995" s="2" t="n"/>
      <c r="C995" s="35" t="n"/>
      <c r="D995" s="39">
        <f>IF(C995="","",C995+30)</f>
        <v/>
      </c>
      <c r="E995" s="2" t="n"/>
      <c r="F995" s="14">
        <f>IF(E995="","",IFERROR(VLOOKUP(E995,'Clientes'!$A$2:$E$1000,2,FALSE),"Cliente no encontrado"))</f>
        <v/>
      </c>
      <c r="G995" s="15">
        <f>IF(E995="","",IFERROR(VLOOKUP(E995,'Clientes'!$A$2:$E$1000,3,FALSE),""))</f>
        <v/>
      </c>
      <c r="H995" s="14">
        <f>IF(E995="","",IFERROR(VLOOKUP(E995,'Clientes'!$A$2:$E$1000,4,FALSE),""))</f>
        <v/>
      </c>
      <c r="I995" s="2" t="n"/>
      <c r="J995" s="7" t="n"/>
      <c r="K995" s="8" t="n"/>
      <c r="L995" s="37" t="n"/>
      <c r="M995" s="10" t="n"/>
      <c r="N995" s="40">
        <f>IF(OR(K995="",L995=""),"",K995*L995*(1-M995))</f>
        <v/>
      </c>
      <c r="O995" s="10" t="n"/>
      <c r="P995" s="40">
        <f>IF(OR(N995="",O995=""),"",N995*O995)</f>
        <v/>
      </c>
      <c r="Q995" s="40">
        <f>IF(OR(N995="",P995=""),"",N995+P995)</f>
        <v/>
      </c>
      <c r="R995" s="2" t="n"/>
      <c r="S995" s="10" t="n"/>
      <c r="T995" s="40">
        <f>IF(OR(Q995="",S995=""),"",Q995*S995)</f>
        <v/>
      </c>
      <c r="U995" s="17">
        <f>IF(D995="","",D995-TODAY())</f>
        <v/>
      </c>
      <c r="V995" s="15">
        <f>IF(R995="","",IF(R995="Aceptado","Ganado",IF(R995="Rechazado","Perdido",IF(D995&lt;TODAY(),"Vencido","Pendiente"))))</f>
        <v/>
      </c>
      <c r="W995" s="7" t="n"/>
    </row>
    <row r="996">
      <c r="A996" s="2" t="n"/>
      <c r="B996" s="2" t="n"/>
      <c r="C996" s="35" t="n"/>
      <c r="D996" s="36">
        <f>IF(C996="","",C996+30)</f>
        <v/>
      </c>
      <c r="E996" s="2" t="n"/>
      <c r="F996" s="5">
        <f>IF(E996="","",IFERROR(VLOOKUP(E996,'Clientes'!$A$2:$E$1000,2,FALSE),"Cliente no encontrado"))</f>
        <v/>
      </c>
      <c r="G996" s="6">
        <f>IF(E996="","",IFERROR(VLOOKUP(E996,'Clientes'!$A$2:$E$1000,3,FALSE),""))</f>
        <v/>
      </c>
      <c r="H996" s="5">
        <f>IF(E996="","",IFERROR(VLOOKUP(E996,'Clientes'!$A$2:$E$1000,4,FALSE),""))</f>
        <v/>
      </c>
      <c r="I996" s="2" t="n"/>
      <c r="J996" s="7" t="n"/>
      <c r="K996" s="8" t="n"/>
      <c r="L996" s="37" t="n"/>
      <c r="M996" s="10" t="n"/>
      <c r="N996" s="38">
        <f>IF(OR(K996="",L996=""),"",K996*L996*(1-M996))</f>
        <v/>
      </c>
      <c r="O996" s="10" t="n"/>
      <c r="P996" s="38">
        <f>IF(OR(N996="",O996=""),"",N996*O996)</f>
        <v/>
      </c>
      <c r="Q996" s="38">
        <f>IF(OR(N996="",P996=""),"",N996+P996)</f>
        <v/>
      </c>
      <c r="R996" s="2" t="n"/>
      <c r="S996" s="10" t="n"/>
      <c r="T996" s="38">
        <f>IF(OR(Q996="",S996=""),"",Q996*S996)</f>
        <v/>
      </c>
      <c r="U996" s="12">
        <f>IF(D996="","",D996-TODAY())</f>
        <v/>
      </c>
      <c r="V996" s="6">
        <f>IF(R996="","",IF(R996="Aceptado","Ganado",IF(R996="Rechazado","Perdido",IF(D996&lt;TODAY(),"Vencido","Pendiente"))))</f>
        <v/>
      </c>
      <c r="W996" s="7" t="n"/>
    </row>
    <row r="997">
      <c r="A997" s="2" t="n"/>
      <c r="B997" s="2" t="n"/>
      <c r="C997" s="35" t="n"/>
      <c r="D997" s="39">
        <f>IF(C997="","",C997+30)</f>
        <v/>
      </c>
      <c r="E997" s="2" t="n"/>
      <c r="F997" s="14">
        <f>IF(E997="","",IFERROR(VLOOKUP(E997,'Clientes'!$A$2:$E$1000,2,FALSE),"Cliente no encontrado"))</f>
        <v/>
      </c>
      <c r="G997" s="15">
        <f>IF(E997="","",IFERROR(VLOOKUP(E997,'Clientes'!$A$2:$E$1000,3,FALSE),""))</f>
        <v/>
      </c>
      <c r="H997" s="14">
        <f>IF(E997="","",IFERROR(VLOOKUP(E997,'Clientes'!$A$2:$E$1000,4,FALSE),""))</f>
        <v/>
      </c>
      <c r="I997" s="2" t="n"/>
      <c r="J997" s="7" t="n"/>
      <c r="K997" s="8" t="n"/>
      <c r="L997" s="37" t="n"/>
      <c r="M997" s="10" t="n"/>
      <c r="N997" s="40">
        <f>IF(OR(K997="",L997=""),"",K997*L997*(1-M997))</f>
        <v/>
      </c>
      <c r="O997" s="10" t="n"/>
      <c r="P997" s="40">
        <f>IF(OR(N997="",O997=""),"",N997*O997)</f>
        <v/>
      </c>
      <c r="Q997" s="40">
        <f>IF(OR(N997="",P997=""),"",N997+P997)</f>
        <v/>
      </c>
      <c r="R997" s="2" t="n"/>
      <c r="S997" s="10" t="n"/>
      <c r="T997" s="40">
        <f>IF(OR(Q997="",S997=""),"",Q997*S997)</f>
        <v/>
      </c>
      <c r="U997" s="17">
        <f>IF(D997="","",D997-TODAY())</f>
        <v/>
      </c>
      <c r="V997" s="15">
        <f>IF(R997="","",IF(R997="Aceptado","Ganado",IF(R997="Rechazado","Perdido",IF(D997&lt;TODAY(),"Vencido","Pendiente"))))</f>
        <v/>
      </c>
      <c r="W997" s="7" t="n"/>
    </row>
    <row r="998">
      <c r="A998" s="2" t="n"/>
      <c r="B998" s="2" t="n"/>
      <c r="C998" s="35" t="n"/>
      <c r="D998" s="36">
        <f>IF(C998="","",C998+30)</f>
        <v/>
      </c>
      <c r="E998" s="2" t="n"/>
      <c r="F998" s="5">
        <f>IF(E998="","",IFERROR(VLOOKUP(E998,'Clientes'!$A$2:$E$1000,2,FALSE),"Cliente no encontrado"))</f>
        <v/>
      </c>
      <c r="G998" s="6">
        <f>IF(E998="","",IFERROR(VLOOKUP(E998,'Clientes'!$A$2:$E$1000,3,FALSE),""))</f>
        <v/>
      </c>
      <c r="H998" s="5">
        <f>IF(E998="","",IFERROR(VLOOKUP(E998,'Clientes'!$A$2:$E$1000,4,FALSE),""))</f>
        <v/>
      </c>
      <c r="I998" s="2" t="n"/>
      <c r="J998" s="7" t="n"/>
      <c r="K998" s="8" t="n"/>
      <c r="L998" s="37" t="n"/>
      <c r="M998" s="10" t="n"/>
      <c r="N998" s="38">
        <f>IF(OR(K998="",L998=""),"",K998*L998*(1-M998))</f>
        <v/>
      </c>
      <c r="O998" s="10" t="n"/>
      <c r="P998" s="38">
        <f>IF(OR(N998="",O998=""),"",N998*O998)</f>
        <v/>
      </c>
      <c r="Q998" s="38">
        <f>IF(OR(N998="",P998=""),"",N998+P998)</f>
        <v/>
      </c>
      <c r="R998" s="2" t="n"/>
      <c r="S998" s="10" t="n"/>
      <c r="T998" s="38">
        <f>IF(OR(Q998="",S998=""),"",Q998*S998)</f>
        <v/>
      </c>
      <c r="U998" s="12">
        <f>IF(D998="","",D998-TODAY())</f>
        <v/>
      </c>
      <c r="V998" s="6">
        <f>IF(R998="","",IF(R998="Aceptado","Ganado",IF(R998="Rechazado","Perdido",IF(D998&lt;TODAY(),"Vencido","Pendiente"))))</f>
        <v/>
      </c>
      <c r="W998" s="7" t="n"/>
    </row>
    <row r="999">
      <c r="A999" s="2" t="n"/>
      <c r="B999" s="2" t="n"/>
      <c r="C999" s="35" t="n"/>
      <c r="D999" s="39">
        <f>IF(C999="","",C999+30)</f>
        <v/>
      </c>
      <c r="E999" s="2" t="n"/>
      <c r="F999" s="14">
        <f>IF(E999="","",IFERROR(VLOOKUP(E999,'Clientes'!$A$2:$E$1000,2,FALSE),"Cliente no encontrado"))</f>
        <v/>
      </c>
      <c r="G999" s="15">
        <f>IF(E999="","",IFERROR(VLOOKUP(E999,'Clientes'!$A$2:$E$1000,3,FALSE),""))</f>
        <v/>
      </c>
      <c r="H999" s="14">
        <f>IF(E999="","",IFERROR(VLOOKUP(E999,'Clientes'!$A$2:$E$1000,4,FALSE),""))</f>
        <v/>
      </c>
      <c r="I999" s="2" t="n"/>
      <c r="J999" s="7" t="n"/>
      <c r="K999" s="8" t="n"/>
      <c r="L999" s="37" t="n"/>
      <c r="M999" s="10" t="n"/>
      <c r="N999" s="40">
        <f>IF(OR(K999="",L999=""),"",K999*L999*(1-M999))</f>
        <v/>
      </c>
      <c r="O999" s="10" t="n"/>
      <c r="P999" s="40">
        <f>IF(OR(N999="",O999=""),"",N999*O999)</f>
        <v/>
      </c>
      <c r="Q999" s="40">
        <f>IF(OR(N999="",P999=""),"",N999+P999)</f>
        <v/>
      </c>
      <c r="R999" s="2" t="n"/>
      <c r="S999" s="10" t="n"/>
      <c r="T999" s="40">
        <f>IF(OR(Q999="",S999=""),"",Q999*S999)</f>
        <v/>
      </c>
      <c r="U999" s="17">
        <f>IF(D999="","",D999-TODAY())</f>
        <v/>
      </c>
      <c r="V999" s="15">
        <f>IF(R999="","",IF(R999="Aceptado","Ganado",IF(R999="Rechazado","Perdido",IF(D999&lt;TODAY(),"Vencido","Pendiente"))))</f>
        <v/>
      </c>
      <c r="W999" s="7" t="n"/>
    </row>
    <row r="1000">
      <c r="A1000" s="2" t="n"/>
      <c r="B1000" s="2" t="n"/>
      <c r="C1000" s="35" t="n"/>
      <c r="D1000" s="36">
        <f>IF(C1000="","",C1000+30)</f>
        <v/>
      </c>
      <c r="E1000" s="2" t="n"/>
      <c r="F1000" s="5">
        <f>IF(E1000="","",IFERROR(VLOOKUP(E1000,'Clientes'!$A$2:$E$1000,2,FALSE),"Cliente no encontrado"))</f>
        <v/>
      </c>
      <c r="G1000" s="6">
        <f>IF(E1000="","",IFERROR(VLOOKUP(E1000,'Clientes'!$A$2:$E$1000,3,FALSE),""))</f>
        <v/>
      </c>
      <c r="H1000" s="5">
        <f>IF(E1000="","",IFERROR(VLOOKUP(E1000,'Clientes'!$A$2:$E$1000,4,FALSE),""))</f>
        <v/>
      </c>
      <c r="I1000" s="2" t="n"/>
      <c r="J1000" s="7" t="n"/>
      <c r="K1000" s="8" t="n"/>
      <c r="L1000" s="37" t="n"/>
      <c r="M1000" s="10" t="n"/>
      <c r="N1000" s="38">
        <f>IF(OR(K1000="",L1000=""),"",K1000*L1000*(1-M1000))</f>
        <v/>
      </c>
      <c r="O1000" s="10" t="n"/>
      <c r="P1000" s="38">
        <f>IF(OR(N1000="",O1000=""),"",N1000*O1000)</f>
        <v/>
      </c>
      <c r="Q1000" s="38">
        <f>IF(OR(N1000="",P1000=""),"",N1000+P1000)</f>
        <v/>
      </c>
      <c r="R1000" s="2" t="n"/>
      <c r="S1000" s="10" t="n"/>
      <c r="T1000" s="38">
        <f>IF(OR(Q1000="",S1000=""),"",Q1000*S1000)</f>
        <v/>
      </c>
      <c r="U1000" s="12">
        <f>IF(D1000="","",D1000-TODAY())</f>
        <v/>
      </c>
      <c r="V1000" s="6">
        <f>IF(R1000="","",IF(R1000="Aceptado","Ganado",IF(R1000="Rechazado","Perdido",IF(D1000&lt;TODAY(),"Vencido","Pendiente"))))</f>
        <v/>
      </c>
      <c r="W1000" s="7" t="n"/>
    </row>
  </sheetData>
  <conditionalFormatting sqref="R2:R1000">
    <cfRule type="expression" priority="1" dxfId="0">
      <formula>$R2="Aceptado"</formula>
    </cfRule>
    <cfRule type="expression" priority="2" dxfId="1">
      <formula>$R2="Rechazado"</formula>
    </cfRule>
    <cfRule type="expression" priority="3" dxfId="1">
      <formula>$R2="Vencido"</formula>
    </cfRule>
    <cfRule type="expression" priority="4" dxfId="2">
      <formula>$R2="En negociación"</formula>
    </cfRule>
  </conditionalFormatting>
  <conditionalFormatting sqref="V2:V1000">
    <cfRule type="expression" priority="5" dxfId="0">
      <formula>$V2="Ganado"</formula>
    </cfRule>
    <cfRule type="expression" priority="6" dxfId="1">
      <formula>$V2="Perdido"</formula>
    </cfRule>
    <cfRule type="expression" priority="7" dxfId="1">
      <formula>$V2="Vencido"</formula>
    </cfRule>
    <cfRule type="expression" priority="8" dxfId="2">
      <formula>$V2="Pendiente"</formula>
    </cfRule>
  </conditionalFormatting>
  <dataValidations count="8">
    <dataValidation sqref="E2:E1000" showErrorMessage="1" showInputMessage="1" allowBlank="1" type="list">
      <formula1>='Clientes'!$A$2:$A$1000</formula1>
    </dataValidation>
    <dataValidation sqref="C2:C1000" showErrorMessage="1" showInputMessage="1" allowBlank="1" type="date" operator="greaterThan">
      <formula1>1</formula1>
    </dataValidation>
    <dataValidation sqref="K2:K1000" showErrorMessage="1" showInputMessage="1" allowBlank="1" type="decimal" operator="greaterThan">
      <formula1>0</formula1>
    </dataValidation>
    <dataValidation sqref="L2:L1000" showErrorMessage="1" showInputMessage="1" allowBlank="1" type="decimal" operator="greaterThanOrEqual">
      <formula1>0</formula1>
    </dataValidation>
    <dataValidation sqref="M2:M1000" showErrorMessage="1" showInputMessage="1" allowBlank="1" type="decimal" operator="between">
      <formula1>0</formula1>
      <formula2>1</formula2>
    </dataValidation>
    <dataValidation sqref="O2:O1000" showErrorMessage="1" showInputMessage="1" allowBlank="1" type="decimal" operator="between">
      <formula1>0</formula1>
      <formula2>1</formula2>
    </dataValidation>
    <dataValidation sqref="R2:R1000" showErrorMessage="1" showInputMessage="1" allowBlank="1" type="list">
      <formula1>"Enviado,En negociación,Aceptado,Rechazado,Vencido"</formula1>
    </dataValidation>
    <dataValidation sqref="S2:S1000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14B8A6"/>
    <outlinePr summaryBelow="1" summaryRight="1"/>
    <pageSetUpPr/>
  </sheetPr>
  <dimension ref="A1:G100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1" customWidth="1" min="2" max="2"/>
    <col width="16" customWidth="1" min="3" max="3"/>
    <col width="32" customWidth="1" min="4" max="4"/>
    <col width="24" customWidth="1" min="5" max="5"/>
    <col width="22" customWidth="1" min="6" max="6"/>
    <col width="16" customWidth="1" min="7" max="7"/>
  </cols>
  <sheetData>
    <row r="1" ht="28" customHeight="1">
      <c r="A1" s="1" t="inlineStr">
        <is>
          <t>ID cliente</t>
        </is>
      </c>
      <c r="B1" s="1" t="inlineStr">
        <is>
          <t>Cliente</t>
        </is>
      </c>
      <c r="C1" s="1" t="inlineStr">
        <is>
          <t>Ciudad</t>
        </is>
      </c>
      <c r="D1" s="1" t="inlineStr">
        <is>
          <t>Email</t>
        </is>
      </c>
      <c r="E1" s="1" t="inlineStr">
        <is>
          <t>Sector</t>
        </is>
      </c>
      <c r="F1" s="1" t="inlineStr">
        <is>
          <t>Contacto</t>
        </is>
      </c>
      <c r="G1" s="1" t="inlineStr">
        <is>
          <t>CIF/NIF</t>
        </is>
      </c>
    </row>
    <row r="2">
      <c r="A2" s="2" t="inlineStr">
        <is>
          <t>CLI001</t>
        </is>
      </c>
      <c r="B2" s="7" t="inlineStr">
        <is>
          <t>Construcciones Martín S.L.</t>
        </is>
      </c>
      <c r="C2" s="2" t="inlineStr">
        <is>
          <t>Madrid</t>
        </is>
      </c>
      <c r="D2" s="7" t="inlineStr">
        <is>
          <t>contacto@construccionesmartin.es</t>
        </is>
      </c>
      <c r="E2" s="7" t="inlineStr">
        <is>
          <t>Construcción</t>
        </is>
      </c>
      <c r="F2" s="7" t="inlineStr">
        <is>
          <t>Javier Martín</t>
        </is>
      </c>
      <c r="G2" s="2" t="inlineStr">
        <is>
          <t>B28654137</t>
        </is>
      </c>
    </row>
    <row r="3">
      <c r="A3" s="2" t="inlineStr">
        <is>
          <t>CLI002</t>
        </is>
      </c>
      <c r="B3" s="7" t="inlineStr">
        <is>
          <t>Diseño Mediterráneo</t>
        </is>
      </c>
      <c r="C3" s="2" t="inlineStr">
        <is>
          <t>Valencia</t>
        </is>
      </c>
      <c r="D3" s="7" t="inlineStr">
        <is>
          <t>hola@disenomediterraneo.es</t>
        </is>
      </c>
      <c r="E3" s="7" t="inlineStr">
        <is>
          <t>Diseño</t>
        </is>
      </c>
      <c r="F3" s="7" t="inlineStr">
        <is>
          <t>Marta Ferrer</t>
        </is>
      </c>
      <c r="G3" s="2" t="inlineStr">
        <is>
          <t>48296315M</t>
        </is>
      </c>
    </row>
    <row r="4">
      <c r="A4" s="2" t="inlineStr">
        <is>
          <t>CLI003</t>
        </is>
      </c>
      <c r="B4" s="7" t="inlineStr">
        <is>
          <t>Asesores Sofía García</t>
        </is>
      </c>
      <c r="C4" s="2" t="inlineStr">
        <is>
          <t>Barcelona</t>
        </is>
      </c>
      <c r="D4" s="7" t="inlineStr">
        <is>
          <t>info@asesoressg.es</t>
        </is>
      </c>
      <c r="E4" s="7" t="inlineStr">
        <is>
          <t>Asesoría profesional</t>
        </is>
      </c>
      <c r="F4" s="7" t="inlineStr">
        <is>
          <t>Sofía García</t>
        </is>
      </c>
      <c r="G4" s="2" t="inlineStr">
        <is>
          <t>46827193S</t>
        </is>
      </c>
    </row>
    <row r="5">
      <c r="A5" s="2" t="inlineStr">
        <is>
          <t>CLI004</t>
        </is>
      </c>
      <c r="B5" s="7" t="inlineStr">
        <is>
          <t>Servicios Hugo López</t>
        </is>
      </c>
      <c r="C5" s="2" t="inlineStr">
        <is>
          <t>Sevilla</t>
        </is>
      </c>
      <c r="D5" s="7" t="inlineStr">
        <is>
          <t>administracion@servicioshugo.es</t>
        </is>
      </c>
      <c r="E5" s="7" t="inlineStr">
        <is>
          <t>Servicios empresariales</t>
        </is>
      </c>
      <c r="F5" s="7" t="inlineStr">
        <is>
          <t>Hugo López</t>
        </is>
      </c>
      <c r="G5" s="2" t="inlineStr">
        <is>
          <t>B91462850</t>
        </is>
      </c>
    </row>
    <row r="6">
      <c r="A6" s="2" t="inlineStr">
        <is>
          <t>CLI005</t>
        </is>
      </c>
      <c r="B6" s="7" t="inlineStr">
        <is>
          <t>Clínica Santa Marta</t>
        </is>
      </c>
      <c r="C6" s="2" t="inlineStr">
        <is>
          <t>Zaragoza</t>
        </is>
      </c>
      <c r="D6" s="7" t="inlineStr">
        <is>
          <t>direccion@clinicasantamarta.es</t>
        </is>
      </c>
      <c r="E6" s="7" t="inlineStr">
        <is>
          <t>Servicios sanitarios</t>
        </is>
      </c>
      <c r="F6" s="7" t="inlineStr">
        <is>
          <t>Carmen Rubio</t>
        </is>
      </c>
      <c r="G6" s="2" t="inlineStr">
        <is>
          <t>B99261482</t>
        </is>
      </c>
    </row>
    <row r="7">
      <c r="A7" s="2" t="inlineStr">
        <is>
          <t>CLI006</t>
        </is>
      </c>
      <c r="B7" s="7" t="inlineStr">
        <is>
          <t>Restaurante La Plaza</t>
        </is>
      </c>
      <c r="C7" s="2" t="inlineStr">
        <is>
          <t>Málaga</t>
        </is>
      </c>
      <c r="D7" s="7" t="inlineStr">
        <is>
          <t>compras@restaurantelaplaza.es</t>
        </is>
      </c>
      <c r="E7" s="7" t="inlineStr">
        <is>
          <t>Hostelería</t>
        </is>
      </c>
      <c r="F7" s="7" t="inlineStr">
        <is>
          <t>Pablo Moreno</t>
        </is>
      </c>
      <c r="G7" s="2" t="inlineStr">
        <is>
          <t>B29817364</t>
        </is>
      </c>
    </row>
    <row r="8">
      <c r="A8" s="2" t="inlineStr">
        <is>
          <t>CLI007</t>
        </is>
      </c>
      <c r="B8" s="7" t="inlineStr">
        <is>
          <t>Logística Norte</t>
        </is>
      </c>
      <c r="C8" s="2" t="inlineStr">
        <is>
          <t>Bilbao</t>
        </is>
      </c>
      <c r="D8" s="7" t="inlineStr">
        <is>
          <t>operaciones@logisticanorte.es</t>
        </is>
      </c>
      <c r="E8" s="7" t="inlineStr">
        <is>
          <t>Logística</t>
        </is>
      </c>
      <c r="F8" s="7" t="inlineStr">
        <is>
          <t>Martín Salas</t>
        </is>
      </c>
      <c r="G8" s="2" t="inlineStr">
        <is>
          <t>B48726195</t>
        </is>
      </c>
    </row>
    <row r="9">
      <c r="A9" s="2" t="inlineStr">
        <is>
          <t>CLI008</t>
        </is>
      </c>
      <c r="B9" s="7" t="inlineStr">
        <is>
          <t>Consultoría Carmen Ruiz</t>
        </is>
      </c>
      <c r="C9" s="2" t="inlineStr">
        <is>
          <t>Murcia</t>
        </is>
      </c>
      <c r="D9" s="7" t="inlineStr">
        <is>
          <t>contacto@consultoriacarmenruiz.es</t>
        </is>
      </c>
      <c r="E9" s="7" t="inlineStr">
        <is>
          <t>Consultoría</t>
        </is>
      </c>
      <c r="F9" s="7" t="inlineStr">
        <is>
          <t>Carmen Ruiz</t>
        </is>
      </c>
      <c r="G9" s="2" t="inlineStr">
        <is>
          <t>45819273C</t>
        </is>
      </c>
    </row>
    <row r="10">
      <c r="A10" s="2" t="inlineStr">
        <is>
          <t>CLI009</t>
        </is>
      </c>
      <c r="B10" s="7" t="inlineStr">
        <is>
          <t>Tecnología Álvaro Pérez</t>
        </is>
      </c>
      <c r="C10" s="2" t="inlineStr">
        <is>
          <t>Alicante</t>
        </is>
      </c>
      <c r="D10" s="7" t="inlineStr">
        <is>
          <t>ventas@tecnologiaalvaro.es</t>
        </is>
      </c>
      <c r="E10" s="7" t="inlineStr">
        <is>
          <t>Tecnología</t>
        </is>
      </c>
      <c r="F10" s="7" t="inlineStr">
        <is>
          <t>Álvaro Pérez</t>
        </is>
      </c>
      <c r="G10" s="2" t="inlineStr">
        <is>
          <t>B53619284</t>
        </is>
      </c>
    </row>
    <row r="11">
      <c r="A11" s="2" t="n"/>
      <c r="B11" s="7" t="n"/>
      <c r="C11" s="2" t="n"/>
      <c r="D11" s="7" t="n"/>
      <c r="E11" s="7" t="n"/>
      <c r="F11" s="7" t="n"/>
      <c r="G11" s="2" t="n"/>
    </row>
    <row r="12">
      <c r="A12" s="2" t="n"/>
      <c r="B12" s="7" t="n"/>
      <c r="C12" s="2" t="n"/>
      <c r="D12" s="7" t="n"/>
      <c r="E12" s="7" t="n"/>
      <c r="F12" s="7" t="n"/>
      <c r="G12" s="2" t="n"/>
    </row>
    <row r="13">
      <c r="A13" s="2" t="n"/>
      <c r="B13" s="7" t="n"/>
      <c r="C13" s="2" t="n"/>
      <c r="D13" s="7" t="n"/>
      <c r="E13" s="7" t="n"/>
      <c r="F13" s="7" t="n"/>
      <c r="G13" s="2" t="n"/>
    </row>
    <row r="14">
      <c r="A14" s="2" t="n"/>
      <c r="B14" s="7" t="n"/>
      <c r="C14" s="2" t="n"/>
      <c r="D14" s="7" t="n"/>
      <c r="E14" s="7" t="n"/>
      <c r="F14" s="7" t="n"/>
      <c r="G14" s="2" t="n"/>
    </row>
    <row r="15">
      <c r="A15" s="2" t="n"/>
      <c r="B15" s="7" t="n"/>
      <c r="C15" s="2" t="n"/>
      <c r="D15" s="7" t="n"/>
      <c r="E15" s="7" t="n"/>
      <c r="F15" s="7" t="n"/>
      <c r="G15" s="2" t="n"/>
    </row>
    <row r="16">
      <c r="A16" s="2" t="n"/>
      <c r="B16" s="7" t="n"/>
      <c r="C16" s="2" t="n"/>
      <c r="D16" s="7" t="n"/>
      <c r="E16" s="7" t="n"/>
      <c r="F16" s="7" t="n"/>
      <c r="G16" s="2" t="n"/>
    </row>
    <row r="17">
      <c r="A17" s="2" t="n"/>
      <c r="B17" s="7" t="n"/>
      <c r="C17" s="2" t="n"/>
      <c r="D17" s="7" t="n"/>
      <c r="E17" s="7" t="n"/>
      <c r="F17" s="7" t="n"/>
      <c r="G17" s="2" t="n"/>
    </row>
    <row r="18">
      <c r="A18" s="2" t="n"/>
      <c r="B18" s="7" t="n"/>
      <c r="C18" s="2" t="n"/>
      <c r="D18" s="7" t="n"/>
      <c r="E18" s="7" t="n"/>
      <c r="F18" s="7" t="n"/>
      <c r="G18" s="2" t="n"/>
    </row>
    <row r="19">
      <c r="A19" s="2" t="n"/>
      <c r="B19" s="7" t="n"/>
      <c r="C19" s="2" t="n"/>
      <c r="D19" s="7" t="n"/>
      <c r="E19" s="7" t="n"/>
      <c r="F19" s="7" t="n"/>
      <c r="G19" s="2" t="n"/>
    </row>
    <row r="20">
      <c r="A20" s="2" t="n"/>
      <c r="B20" s="7" t="n"/>
      <c r="C20" s="2" t="n"/>
      <c r="D20" s="7" t="n"/>
      <c r="E20" s="7" t="n"/>
      <c r="F20" s="7" t="n"/>
      <c r="G20" s="2" t="n"/>
    </row>
    <row r="21">
      <c r="A21" s="2" t="n"/>
      <c r="B21" s="7" t="n"/>
      <c r="C21" s="2" t="n"/>
      <c r="D21" s="7" t="n"/>
      <c r="E21" s="7" t="n"/>
      <c r="F21" s="7" t="n"/>
      <c r="G21" s="2" t="n"/>
    </row>
    <row r="22">
      <c r="A22" s="2" t="n"/>
      <c r="B22" s="7" t="n"/>
      <c r="C22" s="2" t="n"/>
      <c r="D22" s="7" t="n"/>
      <c r="E22" s="7" t="n"/>
      <c r="F22" s="7" t="n"/>
      <c r="G22" s="2" t="n"/>
    </row>
    <row r="23">
      <c r="A23" s="2" t="n"/>
      <c r="B23" s="7" t="n"/>
      <c r="C23" s="2" t="n"/>
      <c r="D23" s="7" t="n"/>
      <c r="E23" s="7" t="n"/>
      <c r="F23" s="7" t="n"/>
      <c r="G23" s="2" t="n"/>
    </row>
    <row r="24">
      <c r="A24" s="2" t="n"/>
      <c r="B24" s="7" t="n"/>
      <c r="C24" s="2" t="n"/>
      <c r="D24" s="7" t="n"/>
      <c r="E24" s="7" t="n"/>
      <c r="F24" s="7" t="n"/>
      <c r="G24" s="2" t="n"/>
    </row>
    <row r="25">
      <c r="A25" s="2" t="n"/>
      <c r="B25" s="7" t="n"/>
      <c r="C25" s="2" t="n"/>
      <c r="D25" s="7" t="n"/>
      <c r="E25" s="7" t="n"/>
      <c r="F25" s="7" t="n"/>
      <c r="G25" s="2" t="n"/>
    </row>
    <row r="26">
      <c r="A26" s="2" t="n"/>
      <c r="B26" s="7" t="n"/>
      <c r="C26" s="2" t="n"/>
      <c r="D26" s="7" t="n"/>
      <c r="E26" s="7" t="n"/>
      <c r="F26" s="7" t="n"/>
      <c r="G26" s="2" t="n"/>
    </row>
    <row r="27">
      <c r="A27" s="2" t="n"/>
      <c r="B27" s="7" t="n"/>
      <c r="C27" s="2" t="n"/>
      <c r="D27" s="7" t="n"/>
      <c r="E27" s="7" t="n"/>
      <c r="F27" s="7" t="n"/>
      <c r="G27" s="2" t="n"/>
    </row>
    <row r="28">
      <c r="A28" s="2" t="n"/>
      <c r="B28" s="7" t="n"/>
      <c r="C28" s="2" t="n"/>
      <c r="D28" s="7" t="n"/>
      <c r="E28" s="7" t="n"/>
      <c r="F28" s="7" t="n"/>
      <c r="G28" s="2" t="n"/>
    </row>
    <row r="29">
      <c r="A29" s="2" t="n"/>
      <c r="B29" s="7" t="n"/>
      <c r="C29" s="2" t="n"/>
      <c r="D29" s="7" t="n"/>
      <c r="E29" s="7" t="n"/>
      <c r="F29" s="7" t="n"/>
      <c r="G29" s="2" t="n"/>
    </row>
    <row r="30">
      <c r="A30" s="2" t="n"/>
      <c r="B30" s="7" t="n"/>
      <c r="C30" s="2" t="n"/>
      <c r="D30" s="7" t="n"/>
      <c r="E30" s="7" t="n"/>
      <c r="F30" s="7" t="n"/>
      <c r="G30" s="2" t="n"/>
    </row>
    <row r="31">
      <c r="A31" s="2" t="n"/>
      <c r="B31" s="7" t="n"/>
      <c r="C31" s="2" t="n"/>
      <c r="D31" s="7" t="n"/>
      <c r="E31" s="7" t="n"/>
      <c r="F31" s="7" t="n"/>
      <c r="G31" s="2" t="n"/>
    </row>
    <row r="32">
      <c r="A32" s="2" t="n"/>
      <c r="B32" s="7" t="n"/>
      <c r="C32" s="2" t="n"/>
      <c r="D32" s="7" t="n"/>
      <c r="E32" s="7" t="n"/>
      <c r="F32" s="7" t="n"/>
      <c r="G32" s="2" t="n"/>
    </row>
    <row r="33">
      <c r="A33" s="2" t="n"/>
      <c r="B33" s="7" t="n"/>
      <c r="C33" s="2" t="n"/>
      <c r="D33" s="7" t="n"/>
      <c r="E33" s="7" t="n"/>
      <c r="F33" s="7" t="n"/>
      <c r="G33" s="2" t="n"/>
    </row>
    <row r="34">
      <c r="A34" s="2" t="n"/>
      <c r="B34" s="7" t="n"/>
      <c r="C34" s="2" t="n"/>
      <c r="D34" s="7" t="n"/>
      <c r="E34" s="7" t="n"/>
      <c r="F34" s="7" t="n"/>
      <c r="G34" s="2" t="n"/>
    </row>
    <row r="35">
      <c r="A35" s="2" t="n"/>
      <c r="B35" s="7" t="n"/>
      <c r="C35" s="2" t="n"/>
      <c r="D35" s="7" t="n"/>
      <c r="E35" s="7" t="n"/>
      <c r="F35" s="7" t="n"/>
      <c r="G35" s="2" t="n"/>
    </row>
    <row r="36">
      <c r="A36" s="2" t="n"/>
      <c r="B36" s="7" t="n"/>
      <c r="C36" s="2" t="n"/>
      <c r="D36" s="7" t="n"/>
      <c r="E36" s="7" t="n"/>
      <c r="F36" s="7" t="n"/>
      <c r="G36" s="2" t="n"/>
    </row>
    <row r="37">
      <c r="A37" s="2" t="n"/>
      <c r="B37" s="7" t="n"/>
      <c r="C37" s="2" t="n"/>
      <c r="D37" s="7" t="n"/>
      <c r="E37" s="7" t="n"/>
      <c r="F37" s="7" t="n"/>
      <c r="G37" s="2" t="n"/>
    </row>
    <row r="38">
      <c r="A38" s="2" t="n"/>
      <c r="B38" s="7" t="n"/>
      <c r="C38" s="2" t="n"/>
      <c r="D38" s="7" t="n"/>
      <c r="E38" s="7" t="n"/>
      <c r="F38" s="7" t="n"/>
      <c r="G38" s="2" t="n"/>
    </row>
    <row r="39">
      <c r="A39" s="2" t="n"/>
      <c r="B39" s="7" t="n"/>
      <c r="C39" s="2" t="n"/>
      <c r="D39" s="7" t="n"/>
      <c r="E39" s="7" t="n"/>
      <c r="F39" s="7" t="n"/>
      <c r="G39" s="2" t="n"/>
    </row>
    <row r="40">
      <c r="A40" s="2" t="n"/>
      <c r="B40" s="7" t="n"/>
      <c r="C40" s="2" t="n"/>
      <c r="D40" s="7" t="n"/>
      <c r="E40" s="7" t="n"/>
      <c r="F40" s="7" t="n"/>
      <c r="G40" s="2" t="n"/>
    </row>
    <row r="41">
      <c r="A41" s="2" t="n"/>
      <c r="B41" s="7" t="n"/>
      <c r="C41" s="2" t="n"/>
      <c r="D41" s="7" t="n"/>
      <c r="E41" s="7" t="n"/>
      <c r="F41" s="7" t="n"/>
      <c r="G41" s="2" t="n"/>
    </row>
    <row r="42">
      <c r="A42" s="2" t="n"/>
      <c r="B42" s="7" t="n"/>
      <c r="C42" s="2" t="n"/>
      <c r="D42" s="7" t="n"/>
      <c r="E42" s="7" t="n"/>
      <c r="F42" s="7" t="n"/>
      <c r="G42" s="2" t="n"/>
    </row>
    <row r="43">
      <c r="A43" s="2" t="n"/>
      <c r="B43" s="7" t="n"/>
      <c r="C43" s="2" t="n"/>
      <c r="D43" s="7" t="n"/>
      <c r="E43" s="7" t="n"/>
      <c r="F43" s="7" t="n"/>
      <c r="G43" s="2" t="n"/>
    </row>
    <row r="44">
      <c r="A44" s="2" t="n"/>
      <c r="B44" s="7" t="n"/>
      <c r="C44" s="2" t="n"/>
      <c r="D44" s="7" t="n"/>
      <c r="E44" s="7" t="n"/>
      <c r="F44" s="7" t="n"/>
      <c r="G44" s="2" t="n"/>
    </row>
    <row r="45">
      <c r="A45" s="2" t="n"/>
      <c r="B45" s="7" t="n"/>
      <c r="C45" s="2" t="n"/>
      <c r="D45" s="7" t="n"/>
      <c r="E45" s="7" t="n"/>
      <c r="F45" s="7" t="n"/>
      <c r="G45" s="2" t="n"/>
    </row>
    <row r="46">
      <c r="A46" s="2" t="n"/>
      <c r="B46" s="7" t="n"/>
      <c r="C46" s="2" t="n"/>
      <c r="D46" s="7" t="n"/>
      <c r="E46" s="7" t="n"/>
      <c r="F46" s="7" t="n"/>
      <c r="G46" s="2" t="n"/>
    </row>
    <row r="47">
      <c r="A47" s="2" t="n"/>
      <c r="B47" s="7" t="n"/>
      <c r="C47" s="2" t="n"/>
      <c r="D47" s="7" t="n"/>
      <c r="E47" s="7" t="n"/>
      <c r="F47" s="7" t="n"/>
      <c r="G47" s="2" t="n"/>
    </row>
    <row r="48">
      <c r="A48" s="2" t="n"/>
      <c r="B48" s="7" t="n"/>
      <c r="C48" s="2" t="n"/>
      <c r="D48" s="7" t="n"/>
      <c r="E48" s="7" t="n"/>
      <c r="F48" s="7" t="n"/>
      <c r="G48" s="2" t="n"/>
    </row>
    <row r="49">
      <c r="A49" s="2" t="n"/>
      <c r="B49" s="7" t="n"/>
      <c r="C49" s="2" t="n"/>
      <c r="D49" s="7" t="n"/>
      <c r="E49" s="7" t="n"/>
      <c r="F49" s="7" t="n"/>
      <c r="G49" s="2" t="n"/>
    </row>
    <row r="50">
      <c r="A50" s="2" t="n"/>
      <c r="B50" s="7" t="n"/>
      <c r="C50" s="2" t="n"/>
      <c r="D50" s="7" t="n"/>
      <c r="E50" s="7" t="n"/>
      <c r="F50" s="7" t="n"/>
      <c r="G50" s="2" t="n"/>
    </row>
    <row r="51">
      <c r="A51" s="2" t="n"/>
      <c r="B51" s="7" t="n"/>
      <c r="C51" s="2" t="n"/>
      <c r="D51" s="7" t="n"/>
      <c r="E51" s="7" t="n"/>
      <c r="F51" s="7" t="n"/>
      <c r="G51" s="2" t="n"/>
    </row>
    <row r="52">
      <c r="A52" s="2" t="n"/>
      <c r="B52" s="7" t="n"/>
      <c r="C52" s="2" t="n"/>
      <c r="D52" s="7" t="n"/>
      <c r="E52" s="7" t="n"/>
      <c r="F52" s="7" t="n"/>
      <c r="G52" s="2" t="n"/>
    </row>
    <row r="53">
      <c r="A53" s="2" t="n"/>
      <c r="B53" s="7" t="n"/>
      <c r="C53" s="2" t="n"/>
      <c r="D53" s="7" t="n"/>
      <c r="E53" s="7" t="n"/>
      <c r="F53" s="7" t="n"/>
      <c r="G53" s="2" t="n"/>
    </row>
    <row r="54">
      <c r="A54" s="2" t="n"/>
      <c r="B54" s="7" t="n"/>
      <c r="C54" s="2" t="n"/>
      <c r="D54" s="7" t="n"/>
      <c r="E54" s="7" t="n"/>
      <c r="F54" s="7" t="n"/>
      <c r="G54" s="2" t="n"/>
    </row>
    <row r="55">
      <c r="A55" s="2" t="n"/>
      <c r="B55" s="7" t="n"/>
      <c r="C55" s="2" t="n"/>
      <c r="D55" s="7" t="n"/>
      <c r="E55" s="7" t="n"/>
      <c r="F55" s="7" t="n"/>
      <c r="G55" s="2" t="n"/>
    </row>
    <row r="56">
      <c r="A56" s="2" t="n"/>
      <c r="B56" s="7" t="n"/>
      <c r="C56" s="2" t="n"/>
      <c r="D56" s="7" t="n"/>
      <c r="E56" s="7" t="n"/>
      <c r="F56" s="7" t="n"/>
      <c r="G56" s="2" t="n"/>
    </row>
    <row r="57">
      <c r="A57" s="2" t="n"/>
      <c r="B57" s="7" t="n"/>
      <c r="C57" s="2" t="n"/>
      <c r="D57" s="7" t="n"/>
      <c r="E57" s="7" t="n"/>
      <c r="F57" s="7" t="n"/>
      <c r="G57" s="2" t="n"/>
    </row>
    <row r="58">
      <c r="A58" s="2" t="n"/>
      <c r="B58" s="7" t="n"/>
      <c r="C58" s="2" t="n"/>
      <c r="D58" s="7" t="n"/>
      <c r="E58" s="7" t="n"/>
      <c r="F58" s="7" t="n"/>
      <c r="G58" s="2" t="n"/>
    </row>
    <row r="59">
      <c r="A59" s="2" t="n"/>
      <c r="B59" s="7" t="n"/>
      <c r="C59" s="2" t="n"/>
      <c r="D59" s="7" t="n"/>
      <c r="E59" s="7" t="n"/>
      <c r="F59" s="7" t="n"/>
      <c r="G59" s="2" t="n"/>
    </row>
    <row r="60">
      <c r="A60" s="2" t="n"/>
      <c r="B60" s="7" t="n"/>
      <c r="C60" s="2" t="n"/>
      <c r="D60" s="7" t="n"/>
      <c r="E60" s="7" t="n"/>
      <c r="F60" s="7" t="n"/>
      <c r="G60" s="2" t="n"/>
    </row>
    <row r="61">
      <c r="A61" s="2" t="n"/>
      <c r="B61" s="7" t="n"/>
      <c r="C61" s="2" t="n"/>
      <c r="D61" s="7" t="n"/>
      <c r="E61" s="7" t="n"/>
      <c r="F61" s="7" t="n"/>
      <c r="G61" s="2" t="n"/>
    </row>
    <row r="62">
      <c r="A62" s="2" t="n"/>
      <c r="B62" s="7" t="n"/>
      <c r="C62" s="2" t="n"/>
      <c r="D62" s="7" t="n"/>
      <c r="E62" s="7" t="n"/>
      <c r="F62" s="7" t="n"/>
      <c r="G62" s="2" t="n"/>
    </row>
    <row r="63">
      <c r="A63" s="2" t="n"/>
      <c r="B63" s="7" t="n"/>
      <c r="C63" s="2" t="n"/>
      <c r="D63" s="7" t="n"/>
      <c r="E63" s="7" t="n"/>
      <c r="F63" s="7" t="n"/>
      <c r="G63" s="2" t="n"/>
    </row>
    <row r="64">
      <c r="A64" s="2" t="n"/>
      <c r="B64" s="7" t="n"/>
      <c r="C64" s="2" t="n"/>
      <c r="D64" s="7" t="n"/>
      <c r="E64" s="7" t="n"/>
      <c r="F64" s="7" t="n"/>
      <c r="G64" s="2" t="n"/>
    </row>
    <row r="65">
      <c r="A65" s="2" t="n"/>
      <c r="B65" s="7" t="n"/>
      <c r="C65" s="2" t="n"/>
      <c r="D65" s="7" t="n"/>
      <c r="E65" s="7" t="n"/>
      <c r="F65" s="7" t="n"/>
      <c r="G65" s="2" t="n"/>
    </row>
    <row r="66">
      <c r="A66" s="2" t="n"/>
      <c r="B66" s="7" t="n"/>
      <c r="C66" s="2" t="n"/>
      <c r="D66" s="7" t="n"/>
      <c r="E66" s="7" t="n"/>
      <c r="F66" s="7" t="n"/>
      <c r="G66" s="2" t="n"/>
    </row>
    <row r="67">
      <c r="A67" s="2" t="n"/>
      <c r="B67" s="7" t="n"/>
      <c r="C67" s="2" t="n"/>
      <c r="D67" s="7" t="n"/>
      <c r="E67" s="7" t="n"/>
      <c r="F67" s="7" t="n"/>
      <c r="G67" s="2" t="n"/>
    </row>
    <row r="68">
      <c r="A68" s="2" t="n"/>
      <c r="B68" s="7" t="n"/>
      <c r="C68" s="2" t="n"/>
      <c r="D68" s="7" t="n"/>
      <c r="E68" s="7" t="n"/>
      <c r="F68" s="7" t="n"/>
      <c r="G68" s="2" t="n"/>
    </row>
    <row r="69">
      <c r="A69" s="2" t="n"/>
      <c r="B69" s="7" t="n"/>
      <c r="C69" s="2" t="n"/>
      <c r="D69" s="7" t="n"/>
      <c r="E69" s="7" t="n"/>
      <c r="F69" s="7" t="n"/>
      <c r="G69" s="2" t="n"/>
    </row>
    <row r="70">
      <c r="A70" s="2" t="n"/>
      <c r="B70" s="7" t="n"/>
      <c r="C70" s="2" t="n"/>
      <c r="D70" s="7" t="n"/>
      <c r="E70" s="7" t="n"/>
      <c r="F70" s="7" t="n"/>
      <c r="G70" s="2" t="n"/>
    </row>
    <row r="71">
      <c r="A71" s="2" t="n"/>
      <c r="B71" s="7" t="n"/>
      <c r="C71" s="2" t="n"/>
      <c r="D71" s="7" t="n"/>
      <c r="E71" s="7" t="n"/>
      <c r="F71" s="7" t="n"/>
      <c r="G71" s="2" t="n"/>
    </row>
    <row r="72">
      <c r="A72" s="2" t="n"/>
      <c r="B72" s="7" t="n"/>
      <c r="C72" s="2" t="n"/>
      <c r="D72" s="7" t="n"/>
      <c r="E72" s="7" t="n"/>
      <c r="F72" s="7" t="n"/>
      <c r="G72" s="2" t="n"/>
    </row>
    <row r="73">
      <c r="A73" s="2" t="n"/>
      <c r="B73" s="7" t="n"/>
      <c r="C73" s="2" t="n"/>
      <c r="D73" s="7" t="n"/>
      <c r="E73" s="7" t="n"/>
      <c r="F73" s="7" t="n"/>
      <c r="G73" s="2" t="n"/>
    </row>
    <row r="74">
      <c r="A74" s="2" t="n"/>
      <c r="B74" s="7" t="n"/>
      <c r="C74" s="2" t="n"/>
      <c r="D74" s="7" t="n"/>
      <c r="E74" s="7" t="n"/>
      <c r="F74" s="7" t="n"/>
      <c r="G74" s="2" t="n"/>
    </row>
    <row r="75">
      <c r="A75" s="2" t="n"/>
      <c r="B75" s="7" t="n"/>
      <c r="C75" s="2" t="n"/>
      <c r="D75" s="7" t="n"/>
      <c r="E75" s="7" t="n"/>
      <c r="F75" s="7" t="n"/>
      <c r="G75" s="2" t="n"/>
    </row>
    <row r="76">
      <c r="A76" s="2" t="n"/>
      <c r="B76" s="7" t="n"/>
      <c r="C76" s="2" t="n"/>
      <c r="D76" s="7" t="n"/>
      <c r="E76" s="7" t="n"/>
      <c r="F76" s="7" t="n"/>
      <c r="G76" s="2" t="n"/>
    </row>
    <row r="77">
      <c r="A77" s="2" t="n"/>
      <c r="B77" s="7" t="n"/>
      <c r="C77" s="2" t="n"/>
      <c r="D77" s="7" t="n"/>
      <c r="E77" s="7" t="n"/>
      <c r="F77" s="7" t="n"/>
      <c r="G77" s="2" t="n"/>
    </row>
    <row r="78">
      <c r="A78" s="2" t="n"/>
      <c r="B78" s="7" t="n"/>
      <c r="C78" s="2" t="n"/>
      <c r="D78" s="7" t="n"/>
      <c r="E78" s="7" t="n"/>
      <c r="F78" s="7" t="n"/>
      <c r="G78" s="2" t="n"/>
    </row>
    <row r="79">
      <c r="A79" s="2" t="n"/>
      <c r="B79" s="7" t="n"/>
      <c r="C79" s="2" t="n"/>
      <c r="D79" s="7" t="n"/>
      <c r="E79" s="7" t="n"/>
      <c r="F79" s="7" t="n"/>
      <c r="G79" s="2" t="n"/>
    </row>
    <row r="80">
      <c r="A80" s="2" t="n"/>
      <c r="B80" s="7" t="n"/>
      <c r="C80" s="2" t="n"/>
      <c r="D80" s="7" t="n"/>
      <c r="E80" s="7" t="n"/>
      <c r="F80" s="7" t="n"/>
      <c r="G80" s="2" t="n"/>
    </row>
    <row r="81">
      <c r="A81" s="2" t="n"/>
      <c r="B81" s="7" t="n"/>
      <c r="C81" s="2" t="n"/>
      <c r="D81" s="7" t="n"/>
      <c r="E81" s="7" t="n"/>
      <c r="F81" s="7" t="n"/>
      <c r="G81" s="2" t="n"/>
    </row>
    <row r="82">
      <c r="A82" s="2" t="n"/>
      <c r="B82" s="7" t="n"/>
      <c r="C82" s="2" t="n"/>
      <c r="D82" s="7" t="n"/>
      <c r="E82" s="7" t="n"/>
      <c r="F82" s="7" t="n"/>
      <c r="G82" s="2" t="n"/>
    </row>
    <row r="83">
      <c r="A83" s="2" t="n"/>
      <c r="B83" s="7" t="n"/>
      <c r="C83" s="2" t="n"/>
      <c r="D83" s="7" t="n"/>
      <c r="E83" s="7" t="n"/>
      <c r="F83" s="7" t="n"/>
      <c r="G83" s="2" t="n"/>
    </row>
    <row r="84">
      <c r="A84" s="2" t="n"/>
      <c r="B84" s="7" t="n"/>
      <c r="C84" s="2" t="n"/>
      <c r="D84" s="7" t="n"/>
      <c r="E84" s="7" t="n"/>
      <c r="F84" s="7" t="n"/>
      <c r="G84" s="2" t="n"/>
    </row>
    <row r="85">
      <c r="A85" s="2" t="n"/>
      <c r="B85" s="7" t="n"/>
      <c r="C85" s="2" t="n"/>
      <c r="D85" s="7" t="n"/>
      <c r="E85" s="7" t="n"/>
      <c r="F85" s="7" t="n"/>
      <c r="G85" s="2" t="n"/>
    </row>
    <row r="86">
      <c r="A86" s="2" t="n"/>
      <c r="B86" s="7" t="n"/>
      <c r="C86" s="2" t="n"/>
      <c r="D86" s="7" t="n"/>
      <c r="E86" s="7" t="n"/>
      <c r="F86" s="7" t="n"/>
      <c r="G86" s="2" t="n"/>
    </row>
    <row r="87">
      <c r="A87" s="2" t="n"/>
      <c r="B87" s="7" t="n"/>
      <c r="C87" s="2" t="n"/>
      <c r="D87" s="7" t="n"/>
      <c r="E87" s="7" t="n"/>
      <c r="F87" s="7" t="n"/>
      <c r="G87" s="2" t="n"/>
    </row>
    <row r="88">
      <c r="A88" s="2" t="n"/>
      <c r="B88" s="7" t="n"/>
      <c r="C88" s="2" t="n"/>
      <c r="D88" s="7" t="n"/>
      <c r="E88" s="7" t="n"/>
      <c r="F88" s="7" t="n"/>
      <c r="G88" s="2" t="n"/>
    </row>
    <row r="89">
      <c r="A89" s="2" t="n"/>
      <c r="B89" s="7" t="n"/>
      <c r="C89" s="2" t="n"/>
      <c r="D89" s="7" t="n"/>
      <c r="E89" s="7" t="n"/>
      <c r="F89" s="7" t="n"/>
      <c r="G89" s="2" t="n"/>
    </row>
    <row r="90">
      <c r="A90" s="2" t="n"/>
      <c r="B90" s="7" t="n"/>
      <c r="C90" s="2" t="n"/>
      <c r="D90" s="7" t="n"/>
      <c r="E90" s="7" t="n"/>
      <c r="F90" s="7" t="n"/>
      <c r="G90" s="2" t="n"/>
    </row>
    <row r="91">
      <c r="A91" s="2" t="n"/>
      <c r="B91" s="7" t="n"/>
      <c r="C91" s="2" t="n"/>
      <c r="D91" s="7" t="n"/>
      <c r="E91" s="7" t="n"/>
      <c r="F91" s="7" t="n"/>
      <c r="G91" s="2" t="n"/>
    </row>
    <row r="92">
      <c r="A92" s="2" t="n"/>
      <c r="B92" s="7" t="n"/>
      <c r="C92" s="2" t="n"/>
      <c r="D92" s="7" t="n"/>
      <c r="E92" s="7" t="n"/>
      <c r="F92" s="7" t="n"/>
      <c r="G92" s="2" t="n"/>
    </row>
    <row r="93">
      <c r="A93" s="2" t="n"/>
      <c r="B93" s="7" t="n"/>
      <c r="C93" s="2" t="n"/>
      <c r="D93" s="7" t="n"/>
      <c r="E93" s="7" t="n"/>
      <c r="F93" s="7" t="n"/>
      <c r="G93" s="2" t="n"/>
    </row>
    <row r="94">
      <c r="A94" s="2" t="n"/>
      <c r="B94" s="7" t="n"/>
      <c r="C94" s="2" t="n"/>
      <c r="D94" s="7" t="n"/>
      <c r="E94" s="7" t="n"/>
      <c r="F94" s="7" t="n"/>
      <c r="G94" s="2" t="n"/>
    </row>
    <row r="95">
      <c r="A95" s="2" t="n"/>
      <c r="B95" s="7" t="n"/>
      <c r="C95" s="2" t="n"/>
      <c r="D95" s="7" t="n"/>
      <c r="E95" s="7" t="n"/>
      <c r="F95" s="7" t="n"/>
      <c r="G95" s="2" t="n"/>
    </row>
    <row r="96">
      <c r="A96" s="2" t="n"/>
      <c r="B96" s="7" t="n"/>
      <c r="C96" s="2" t="n"/>
      <c r="D96" s="7" t="n"/>
      <c r="E96" s="7" t="n"/>
      <c r="F96" s="7" t="n"/>
      <c r="G96" s="2" t="n"/>
    </row>
    <row r="97">
      <c r="A97" s="2" t="n"/>
      <c r="B97" s="7" t="n"/>
      <c r="C97" s="2" t="n"/>
      <c r="D97" s="7" t="n"/>
      <c r="E97" s="7" t="n"/>
      <c r="F97" s="7" t="n"/>
      <c r="G97" s="2" t="n"/>
    </row>
    <row r="98">
      <c r="A98" s="2" t="n"/>
      <c r="B98" s="7" t="n"/>
      <c r="C98" s="2" t="n"/>
      <c r="D98" s="7" t="n"/>
      <c r="E98" s="7" t="n"/>
      <c r="F98" s="7" t="n"/>
      <c r="G98" s="2" t="n"/>
    </row>
    <row r="99">
      <c r="A99" s="2" t="n"/>
      <c r="B99" s="7" t="n"/>
      <c r="C99" s="2" t="n"/>
      <c r="D99" s="7" t="n"/>
      <c r="E99" s="7" t="n"/>
      <c r="F99" s="7" t="n"/>
      <c r="G99" s="2" t="n"/>
    </row>
    <row r="100">
      <c r="A100" s="2" t="n"/>
      <c r="B100" s="7" t="n"/>
      <c r="C100" s="2" t="n"/>
      <c r="D100" s="7" t="n"/>
      <c r="E100" s="7" t="n"/>
      <c r="F100" s="7" t="n"/>
      <c r="G100" s="2" t="n"/>
    </row>
    <row r="101">
      <c r="A101" s="2" t="n"/>
      <c r="B101" s="7" t="n"/>
      <c r="C101" s="2" t="n"/>
      <c r="D101" s="7" t="n"/>
      <c r="E101" s="7" t="n"/>
      <c r="F101" s="7" t="n"/>
      <c r="G101" s="2" t="n"/>
    </row>
    <row r="102">
      <c r="A102" s="2" t="n"/>
      <c r="B102" s="7" t="n"/>
      <c r="C102" s="2" t="n"/>
      <c r="D102" s="7" t="n"/>
      <c r="E102" s="7" t="n"/>
      <c r="F102" s="7" t="n"/>
      <c r="G102" s="2" t="n"/>
    </row>
    <row r="103">
      <c r="A103" s="2" t="n"/>
      <c r="B103" s="7" t="n"/>
      <c r="C103" s="2" t="n"/>
      <c r="D103" s="7" t="n"/>
      <c r="E103" s="7" t="n"/>
      <c r="F103" s="7" t="n"/>
      <c r="G103" s="2" t="n"/>
    </row>
    <row r="104">
      <c r="A104" s="2" t="n"/>
      <c r="B104" s="7" t="n"/>
      <c r="C104" s="2" t="n"/>
      <c r="D104" s="7" t="n"/>
      <c r="E104" s="7" t="n"/>
      <c r="F104" s="7" t="n"/>
      <c r="G104" s="2" t="n"/>
    </row>
    <row r="105">
      <c r="A105" s="2" t="n"/>
      <c r="B105" s="7" t="n"/>
      <c r="C105" s="2" t="n"/>
      <c r="D105" s="7" t="n"/>
      <c r="E105" s="7" t="n"/>
      <c r="F105" s="7" t="n"/>
      <c r="G105" s="2" t="n"/>
    </row>
    <row r="106">
      <c r="A106" s="2" t="n"/>
      <c r="B106" s="7" t="n"/>
      <c r="C106" s="2" t="n"/>
      <c r="D106" s="7" t="n"/>
      <c r="E106" s="7" t="n"/>
      <c r="F106" s="7" t="n"/>
      <c r="G106" s="2" t="n"/>
    </row>
    <row r="107">
      <c r="A107" s="2" t="n"/>
      <c r="B107" s="7" t="n"/>
      <c r="C107" s="2" t="n"/>
      <c r="D107" s="7" t="n"/>
      <c r="E107" s="7" t="n"/>
      <c r="F107" s="7" t="n"/>
      <c r="G107" s="2" t="n"/>
    </row>
    <row r="108">
      <c r="A108" s="2" t="n"/>
      <c r="B108" s="7" t="n"/>
      <c r="C108" s="2" t="n"/>
      <c r="D108" s="7" t="n"/>
      <c r="E108" s="7" t="n"/>
      <c r="F108" s="7" t="n"/>
      <c r="G108" s="2" t="n"/>
    </row>
    <row r="109">
      <c r="A109" s="2" t="n"/>
      <c r="B109" s="7" t="n"/>
      <c r="C109" s="2" t="n"/>
      <c r="D109" s="7" t="n"/>
      <c r="E109" s="7" t="n"/>
      <c r="F109" s="7" t="n"/>
      <c r="G109" s="2" t="n"/>
    </row>
    <row r="110">
      <c r="A110" s="2" t="n"/>
      <c r="B110" s="7" t="n"/>
      <c r="C110" s="2" t="n"/>
      <c r="D110" s="7" t="n"/>
      <c r="E110" s="7" t="n"/>
      <c r="F110" s="7" t="n"/>
      <c r="G110" s="2" t="n"/>
    </row>
    <row r="111">
      <c r="A111" s="2" t="n"/>
      <c r="B111" s="7" t="n"/>
      <c r="C111" s="2" t="n"/>
      <c r="D111" s="7" t="n"/>
      <c r="E111" s="7" t="n"/>
      <c r="F111" s="7" t="n"/>
      <c r="G111" s="2" t="n"/>
    </row>
    <row r="112">
      <c r="A112" s="2" t="n"/>
      <c r="B112" s="7" t="n"/>
      <c r="C112" s="2" t="n"/>
      <c r="D112" s="7" t="n"/>
      <c r="E112" s="7" t="n"/>
      <c r="F112" s="7" t="n"/>
      <c r="G112" s="2" t="n"/>
    </row>
    <row r="113">
      <c r="A113" s="2" t="n"/>
      <c r="B113" s="7" t="n"/>
      <c r="C113" s="2" t="n"/>
      <c r="D113" s="7" t="n"/>
      <c r="E113" s="7" t="n"/>
      <c r="F113" s="7" t="n"/>
      <c r="G113" s="2" t="n"/>
    </row>
    <row r="114">
      <c r="A114" s="2" t="n"/>
      <c r="B114" s="7" t="n"/>
      <c r="C114" s="2" t="n"/>
      <c r="D114" s="7" t="n"/>
      <c r="E114" s="7" t="n"/>
      <c r="F114" s="7" t="n"/>
      <c r="G114" s="2" t="n"/>
    </row>
    <row r="115">
      <c r="A115" s="2" t="n"/>
      <c r="B115" s="7" t="n"/>
      <c r="C115" s="2" t="n"/>
      <c r="D115" s="7" t="n"/>
      <c r="E115" s="7" t="n"/>
      <c r="F115" s="7" t="n"/>
      <c r="G115" s="2" t="n"/>
    </row>
    <row r="116">
      <c r="A116" s="2" t="n"/>
      <c r="B116" s="7" t="n"/>
      <c r="C116" s="2" t="n"/>
      <c r="D116" s="7" t="n"/>
      <c r="E116" s="7" t="n"/>
      <c r="F116" s="7" t="n"/>
      <c r="G116" s="2" t="n"/>
    </row>
    <row r="117">
      <c r="A117" s="2" t="n"/>
      <c r="B117" s="7" t="n"/>
      <c r="C117" s="2" t="n"/>
      <c r="D117" s="7" t="n"/>
      <c r="E117" s="7" t="n"/>
      <c r="F117" s="7" t="n"/>
      <c r="G117" s="2" t="n"/>
    </row>
    <row r="118">
      <c r="A118" s="2" t="n"/>
      <c r="B118" s="7" t="n"/>
      <c r="C118" s="2" t="n"/>
      <c r="D118" s="7" t="n"/>
      <c r="E118" s="7" t="n"/>
      <c r="F118" s="7" t="n"/>
      <c r="G118" s="2" t="n"/>
    </row>
    <row r="119">
      <c r="A119" s="2" t="n"/>
      <c r="B119" s="7" t="n"/>
      <c r="C119" s="2" t="n"/>
      <c r="D119" s="7" t="n"/>
      <c r="E119" s="7" t="n"/>
      <c r="F119" s="7" t="n"/>
      <c r="G119" s="2" t="n"/>
    </row>
    <row r="120">
      <c r="A120" s="2" t="n"/>
      <c r="B120" s="7" t="n"/>
      <c r="C120" s="2" t="n"/>
      <c r="D120" s="7" t="n"/>
      <c r="E120" s="7" t="n"/>
      <c r="F120" s="7" t="n"/>
      <c r="G120" s="2" t="n"/>
    </row>
    <row r="121">
      <c r="A121" s="2" t="n"/>
      <c r="B121" s="7" t="n"/>
      <c r="C121" s="2" t="n"/>
      <c r="D121" s="7" t="n"/>
      <c r="E121" s="7" t="n"/>
      <c r="F121" s="7" t="n"/>
      <c r="G121" s="2" t="n"/>
    </row>
    <row r="122">
      <c r="A122" s="2" t="n"/>
      <c r="B122" s="7" t="n"/>
      <c r="C122" s="2" t="n"/>
      <c r="D122" s="7" t="n"/>
      <c r="E122" s="7" t="n"/>
      <c r="F122" s="7" t="n"/>
      <c r="G122" s="2" t="n"/>
    </row>
    <row r="123">
      <c r="A123" s="2" t="n"/>
      <c r="B123" s="7" t="n"/>
      <c r="C123" s="2" t="n"/>
      <c r="D123" s="7" t="n"/>
      <c r="E123" s="7" t="n"/>
      <c r="F123" s="7" t="n"/>
      <c r="G123" s="2" t="n"/>
    </row>
    <row r="124">
      <c r="A124" s="2" t="n"/>
      <c r="B124" s="7" t="n"/>
      <c r="C124" s="2" t="n"/>
      <c r="D124" s="7" t="n"/>
      <c r="E124" s="7" t="n"/>
      <c r="F124" s="7" t="n"/>
      <c r="G124" s="2" t="n"/>
    </row>
    <row r="125">
      <c r="A125" s="2" t="n"/>
      <c r="B125" s="7" t="n"/>
      <c r="C125" s="2" t="n"/>
      <c r="D125" s="7" t="n"/>
      <c r="E125" s="7" t="n"/>
      <c r="F125" s="7" t="n"/>
      <c r="G125" s="2" t="n"/>
    </row>
    <row r="126">
      <c r="A126" s="2" t="n"/>
      <c r="B126" s="7" t="n"/>
      <c r="C126" s="2" t="n"/>
      <c r="D126" s="7" t="n"/>
      <c r="E126" s="7" t="n"/>
      <c r="F126" s="7" t="n"/>
      <c r="G126" s="2" t="n"/>
    </row>
    <row r="127">
      <c r="A127" s="2" t="n"/>
      <c r="B127" s="7" t="n"/>
      <c r="C127" s="2" t="n"/>
      <c r="D127" s="7" t="n"/>
      <c r="E127" s="7" t="n"/>
      <c r="F127" s="7" t="n"/>
      <c r="G127" s="2" t="n"/>
    </row>
    <row r="128">
      <c r="A128" s="2" t="n"/>
      <c r="B128" s="7" t="n"/>
      <c r="C128" s="2" t="n"/>
      <c r="D128" s="7" t="n"/>
      <c r="E128" s="7" t="n"/>
      <c r="F128" s="7" t="n"/>
      <c r="G128" s="2" t="n"/>
    </row>
    <row r="129">
      <c r="A129" s="2" t="n"/>
      <c r="B129" s="7" t="n"/>
      <c r="C129" s="2" t="n"/>
      <c r="D129" s="7" t="n"/>
      <c r="E129" s="7" t="n"/>
      <c r="F129" s="7" t="n"/>
      <c r="G129" s="2" t="n"/>
    </row>
    <row r="130">
      <c r="A130" s="2" t="n"/>
      <c r="B130" s="7" t="n"/>
      <c r="C130" s="2" t="n"/>
      <c r="D130" s="7" t="n"/>
      <c r="E130" s="7" t="n"/>
      <c r="F130" s="7" t="n"/>
      <c r="G130" s="2" t="n"/>
    </row>
    <row r="131">
      <c r="A131" s="2" t="n"/>
      <c r="B131" s="7" t="n"/>
      <c r="C131" s="2" t="n"/>
      <c r="D131" s="7" t="n"/>
      <c r="E131" s="7" t="n"/>
      <c r="F131" s="7" t="n"/>
      <c r="G131" s="2" t="n"/>
    </row>
    <row r="132">
      <c r="A132" s="2" t="n"/>
      <c r="B132" s="7" t="n"/>
      <c r="C132" s="2" t="n"/>
      <c r="D132" s="7" t="n"/>
      <c r="E132" s="7" t="n"/>
      <c r="F132" s="7" t="n"/>
      <c r="G132" s="2" t="n"/>
    </row>
    <row r="133">
      <c r="A133" s="2" t="n"/>
      <c r="B133" s="7" t="n"/>
      <c r="C133" s="2" t="n"/>
      <c r="D133" s="7" t="n"/>
      <c r="E133" s="7" t="n"/>
      <c r="F133" s="7" t="n"/>
      <c r="G133" s="2" t="n"/>
    </row>
    <row r="134">
      <c r="A134" s="2" t="n"/>
      <c r="B134" s="7" t="n"/>
      <c r="C134" s="2" t="n"/>
      <c r="D134" s="7" t="n"/>
      <c r="E134" s="7" t="n"/>
      <c r="F134" s="7" t="n"/>
      <c r="G134" s="2" t="n"/>
    </row>
    <row r="135">
      <c r="A135" s="2" t="n"/>
      <c r="B135" s="7" t="n"/>
      <c r="C135" s="2" t="n"/>
      <c r="D135" s="7" t="n"/>
      <c r="E135" s="7" t="n"/>
      <c r="F135" s="7" t="n"/>
      <c r="G135" s="2" t="n"/>
    </row>
    <row r="136">
      <c r="A136" s="2" t="n"/>
      <c r="B136" s="7" t="n"/>
      <c r="C136" s="2" t="n"/>
      <c r="D136" s="7" t="n"/>
      <c r="E136" s="7" t="n"/>
      <c r="F136" s="7" t="n"/>
      <c r="G136" s="2" t="n"/>
    </row>
    <row r="137">
      <c r="A137" s="2" t="n"/>
      <c r="B137" s="7" t="n"/>
      <c r="C137" s="2" t="n"/>
      <c r="D137" s="7" t="n"/>
      <c r="E137" s="7" t="n"/>
      <c r="F137" s="7" t="n"/>
      <c r="G137" s="2" t="n"/>
    </row>
    <row r="138">
      <c r="A138" s="2" t="n"/>
      <c r="B138" s="7" t="n"/>
      <c r="C138" s="2" t="n"/>
      <c r="D138" s="7" t="n"/>
      <c r="E138" s="7" t="n"/>
      <c r="F138" s="7" t="n"/>
      <c r="G138" s="2" t="n"/>
    </row>
    <row r="139">
      <c r="A139" s="2" t="n"/>
      <c r="B139" s="7" t="n"/>
      <c r="C139" s="2" t="n"/>
      <c r="D139" s="7" t="n"/>
      <c r="E139" s="7" t="n"/>
      <c r="F139" s="7" t="n"/>
      <c r="G139" s="2" t="n"/>
    </row>
    <row r="140">
      <c r="A140" s="2" t="n"/>
      <c r="B140" s="7" t="n"/>
      <c r="C140" s="2" t="n"/>
      <c r="D140" s="7" t="n"/>
      <c r="E140" s="7" t="n"/>
      <c r="F140" s="7" t="n"/>
      <c r="G140" s="2" t="n"/>
    </row>
    <row r="141">
      <c r="A141" s="2" t="n"/>
      <c r="B141" s="7" t="n"/>
      <c r="C141" s="2" t="n"/>
      <c r="D141" s="7" t="n"/>
      <c r="E141" s="7" t="n"/>
      <c r="F141" s="7" t="n"/>
      <c r="G141" s="2" t="n"/>
    </row>
    <row r="142">
      <c r="A142" s="2" t="n"/>
      <c r="B142" s="7" t="n"/>
      <c r="C142" s="2" t="n"/>
      <c r="D142" s="7" t="n"/>
      <c r="E142" s="7" t="n"/>
      <c r="F142" s="7" t="n"/>
      <c r="G142" s="2" t="n"/>
    </row>
    <row r="143">
      <c r="A143" s="2" t="n"/>
      <c r="B143" s="7" t="n"/>
      <c r="C143" s="2" t="n"/>
      <c r="D143" s="7" t="n"/>
      <c r="E143" s="7" t="n"/>
      <c r="F143" s="7" t="n"/>
      <c r="G143" s="2" t="n"/>
    </row>
    <row r="144">
      <c r="A144" s="2" t="n"/>
      <c r="B144" s="7" t="n"/>
      <c r="C144" s="2" t="n"/>
      <c r="D144" s="7" t="n"/>
      <c r="E144" s="7" t="n"/>
      <c r="F144" s="7" t="n"/>
      <c r="G144" s="2" t="n"/>
    </row>
    <row r="145">
      <c r="A145" s="2" t="n"/>
      <c r="B145" s="7" t="n"/>
      <c r="C145" s="2" t="n"/>
      <c r="D145" s="7" t="n"/>
      <c r="E145" s="7" t="n"/>
      <c r="F145" s="7" t="n"/>
      <c r="G145" s="2" t="n"/>
    </row>
    <row r="146">
      <c r="A146" s="2" t="n"/>
      <c r="B146" s="7" t="n"/>
      <c r="C146" s="2" t="n"/>
      <c r="D146" s="7" t="n"/>
      <c r="E146" s="7" t="n"/>
      <c r="F146" s="7" t="n"/>
      <c r="G146" s="2" t="n"/>
    </row>
    <row r="147">
      <c r="A147" s="2" t="n"/>
      <c r="B147" s="7" t="n"/>
      <c r="C147" s="2" t="n"/>
      <c r="D147" s="7" t="n"/>
      <c r="E147" s="7" t="n"/>
      <c r="F147" s="7" t="n"/>
      <c r="G147" s="2" t="n"/>
    </row>
    <row r="148">
      <c r="A148" s="2" t="n"/>
      <c r="B148" s="7" t="n"/>
      <c r="C148" s="2" t="n"/>
      <c r="D148" s="7" t="n"/>
      <c r="E148" s="7" t="n"/>
      <c r="F148" s="7" t="n"/>
      <c r="G148" s="2" t="n"/>
    </row>
    <row r="149">
      <c r="A149" s="2" t="n"/>
      <c r="B149" s="7" t="n"/>
      <c r="C149" s="2" t="n"/>
      <c r="D149" s="7" t="n"/>
      <c r="E149" s="7" t="n"/>
      <c r="F149" s="7" t="n"/>
      <c r="G149" s="2" t="n"/>
    </row>
    <row r="150">
      <c r="A150" s="2" t="n"/>
      <c r="B150" s="7" t="n"/>
      <c r="C150" s="2" t="n"/>
      <c r="D150" s="7" t="n"/>
      <c r="E150" s="7" t="n"/>
      <c r="F150" s="7" t="n"/>
      <c r="G150" s="2" t="n"/>
    </row>
    <row r="151">
      <c r="A151" s="2" t="n"/>
      <c r="B151" s="7" t="n"/>
      <c r="C151" s="2" t="n"/>
      <c r="D151" s="7" t="n"/>
      <c r="E151" s="7" t="n"/>
      <c r="F151" s="7" t="n"/>
      <c r="G151" s="2" t="n"/>
    </row>
    <row r="152">
      <c r="A152" s="2" t="n"/>
      <c r="B152" s="7" t="n"/>
      <c r="C152" s="2" t="n"/>
      <c r="D152" s="7" t="n"/>
      <c r="E152" s="7" t="n"/>
      <c r="F152" s="7" t="n"/>
      <c r="G152" s="2" t="n"/>
    </row>
    <row r="153">
      <c r="A153" s="2" t="n"/>
      <c r="B153" s="7" t="n"/>
      <c r="C153" s="2" t="n"/>
      <c r="D153" s="7" t="n"/>
      <c r="E153" s="7" t="n"/>
      <c r="F153" s="7" t="n"/>
      <c r="G153" s="2" t="n"/>
    </row>
    <row r="154">
      <c r="A154" s="2" t="n"/>
      <c r="B154" s="7" t="n"/>
      <c r="C154" s="2" t="n"/>
      <c r="D154" s="7" t="n"/>
      <c r="E154" s="7" t="n"/>
      <c r="F154" s="7" t="n"/>
      <c r="G154" s="2" t="n"/>
    </row>
    <row r="155">
      <c r="A155" s="2" t="n"/>
      <c r="B155" s="7" t="n"/>
      <c r="C155" s="2" t="n"/>
      <c r="D155" s="7" t="n"/>
      <c r="E155" s="7" t="n"/>
      <c r="F155" s="7" t="n"/>
      <c r="G155" s="2" t="n"/>
    </row>
    <row r="156">
      <c r="A156" s="2" t="n"/>
      <c r="B156" s="7" t="n"/>
      <c r="C156" s="2" t="n"/>
      <c r="D156" s="7" t="n"/>
      <c r="E156" s="7" t="n"/>
      <c r="F156" s="7" t="n"/>
      <c r="G156" s="2" t="n"/>
    </row>
    <row r="157">
      <c r="A157" s="2" t="n"/>
      <c r="B157" s="7" t="n"/>
      <c r="C157" s="2" t="n"/>
      <c r="D157" s="7" t="n"/>
      <c r="E157" s="7" t="n"/>
      <c r="F157" s="7" t="n"/>
      <c r="G157" s="2" t="n"/>
    </row>
    <row r="158">
      <c r="A158" s="2" t="n"/>
      <c r="B158" s="7" t="n"/>
      <c r="C158" s="2" t="n"/>
      <c r="D158" s="7" t="n"/>
      <c r="E158" s="7" t="n"/>
      <c r="F158" s="7" t="n"/>
      <c r="G158" s="2" t="n"/>
    </row>
    <row r="159">
      <c r="A159" s="2" t="n"/>
      <c r="B159" s="7" t="n"/>
      <c r="C159" s="2" t="n"/>
      <c r="D159" s="7" t="n"/>
      <c r="E159" s="7" t="n"/>
      <c r="F159" s="7" t="n"/>
      <c r="G159" s="2" t="n"/>
    </row>
    <row r="160">
      <c r="A160" s="2" t="n"/>
      <c r="B160" s="7" t="n"/>
      <c r="C160" s="2" t="n"/>
      <c r="D160" s="7" t="n"/>
      <c r="E160" s="7" t="n"/>
      <c r="F160" s="7" t="n"/>
      <c r="G160" s="2" t="n"/>
    </row>
    <row r="161">
      <c r="A161" s="2" t="n"/>
      <c r="B161" s="7" t="n"/>
      <c r="C161" s="2" t="n"/>
      <c r="D161" s="7" t="n"/>
      <c r="E161" s="7" t="n"/>
      <c r="F161" s="7" t="n"/>
      <c r="G161" s="2" t="n"/>
    </row>
    <row r="162">
      <c r="A162" s="2" t="n"/>
      <c r="B162" s="7" t="n"/>
      <c r="C162" s="2" t="n"/>
      <c r="D162" s="7" t="n"/>
      <c r="E162" s="7" t="n"/>
      <c r="F162" s="7" t="n"/>
      <c r="G162" s="2" t="n"/>
    </row>
    <row r="163">
      <c r="A163" s="2" t="n"/>
      <c r="B163" s="7" t="n"/>
      <c r="C163" s="2" t="n"/>
      <c r="D163" s="7" t="n"/>
      <c r="E163" s="7" t="n"/>
      <c r="F163" s="7" t="n"/>
      <c r="G163" s="2" t="n"/>
    </row>
    <row r="164">
      <c r="A164" s="2" t="n"/>
      <c r="B164" s="7" t="n"/>
      <c r="C164" s="2" t="n"/>
      <c r="D164" s="7" t="n"/>
      <c r="E164" s="7" t="n"/>
      <c r="F164" s="7" t="n"/>
      <c r="G164" s="2" t="n"/>
    </row>
    <row r="165">
      <c r="A165" s="2" t="n"/>
      <c r="B165" s="7" t="n"/>
      <c r="C165" s="2" t="n"/>
      <c r="D165" s="7" t="n"/>
      <c r="E165" s="7" t="n"/>
      <c r="F165" s="7" t="n"/>
      <c r="G165" s="2" t="n"/>
    </row>
    <row r="166">
      <c r="A166" s="2" t="n"/>
      <c r="B166" s="7" t="n"/>
      <c r="C166" s="2" t="n"/>
      <c r="D166" s="7" t="n"/>
      <c r="E166" s="7" t="n"/>
      <c r="F166" s="7" t="n"/>
      <c r="G166" s="2" t="n"/>
    </row>
    <row r="167">
      <c r="A167" s="2" t="n"/>
      <c r="B167" s="7" t="n"/>
      <c r="C167" s="2" t="n"/>
      <c r="D167" s="7" t="n"/>
      <c r="E167" s="7" t="n"/>
      <c r="F167" s="7" t="n"/>
      <c r="G167" s="2" t="n"/>
    </row>
    <row r="168">
      <c r="A168" s="2" t="n"/>
      <c r="B168" s="7" t="n"/>
      <c r="C168" s="2" t="n"/>
      <c r="D168" s="7" t="n"/>
      <c r="E168" s="7" t="n"/>
      <c r="F168" s="7" t="n"/>
      <c r="G168" s="2" t="n"/>
    </row>
    <row r="169">
      <c r="A169" s="2" t="n"/>
      <c r="B169" s="7" t="n"/>
      <c r="C169" s="2" t="n"/>
      <c r="D169" s="7" t="n"/>
      <c r="E169" s="7" t="n"/>
      <c r="F169" s="7" t="n"/>
      <c r="G169" s="2" t="n"/>
    </row>
    <row r="170">
      <c r="A170" s="2" t="n"/>
      <c r="B170" s="7" t="n"/>
      <c r="C170" s="2" t="n"/>
      <c r="D170" s="7" t="n"/>
      <c r="E170" s="7" t="n"/>
      <c r="F170" s="7" t="n"/>
      <c r="G170" s="2" t="n"/>
    </row>
    <row r="171">
      <c r="A171" s="2" t="n"/>
      <c r="B171" s="7" t="n"/>
      <c r="C171" s="2" t="n"/>
      <c r="D171" s="7" t="n"/>
      <c r="E171" s="7" t="n"/>
      <c r="F171" s="7" t="n"/>
      <c r="G171" s="2" t="n"/>
    </row>
    <row r="172">
      <c r="A172" s="2" t="n"/>
      <c r="B172" s="7" t="n"/>
      <c r="C172" s="2" t="n"/>
      <c r="D172" s="7" t="n"/>
      <c r="E172" s="7" t="n"/>
      <c r="F172" s="7" t="n"/>
      <c r="G172" s="2" t="n"/>
    </row>
    <row r="173">
      <c r="A173" s="2" t="n"/>
      <c r="B173" s="7" t="n"/>
      <c r="C173" s="2" t="n"/>
      <c r="D173" s="7" t="n"/>
      <c r="E173" s="7" t="n"/>
      <c r="F173" s="7" t="n"/>
      <c r="G173" s="2" t="n"/>
    </row>
    <row r="174">
      <c r="A174" s="2" t="n"/>
      <c r="B174" s="7" t="n"/>
      <c r="C174" s="2" t="n"/>
      <c r="D174" s="7" t="n"/>
      <c r="E174" s="7" t="n"/>
      <c r="F174" s="7" t="n"/>
      <c r="G174" s="2" t="n"/>
    </row>
    <row r="175">
      <c r="A175" s="2" t="n"/>
      <c r="B175" s="7" t="n"/>
      <c r="C175" s="2" t="n"/>
      <c r="D175" s="7" t="n"/>
      <c r="E175" s="7" t="n"/>
      <c r="F175" s="7" t="n"/>
      <c r="G175" s="2" t="n"/>
    </row>
    <row r="176">
      <c r="A176" s="2" t="n"/>
      <c r="B176" s="7" t="n"/>
      <c r="C176" s="2" t="n"/>
      <c r="D176" s="7" t="n"/>
      <c r="E176" s="7" t="n"/>
      <c r="F176" s="7" t="n"/>
      <c r="G176" s="2" t="n"/>
    </row>
    <row r="177">
      <c r="A177" s="2" t="n"/>
      <c r="B177" s="7" t="n"/>
      <c r="C177" s="2" t="n"/>
      <c r="D177" s="7" t="n"/>
      <c r="E177" s="7" t="n"/>
      <c r="F177" s="7" t="n"/>
      <c r="G177" s="2" t="n"/>
    </row>
    <row r="178">
      <c r="A178" s="2" t="n"/>
      <c r="B178" s="7" t="n"/>
      <c r="C178" s="2" t="n"/>
      <c r="D178" s="7" t="n"/>
      <c r="E178" s="7" t="n"/>
      <c r="F178" s="7" t="n"/>
      <c r="G178" s="2" t="n"/>
    </row>
    <row r="179">
      <c r="A179" s="2" t="n"/>
      <c r="B179" s="7" t="n"/>
      <c r="C179" s="2" t="n"/>
      <c r="D179" s="7" t="n"/>
      <c r="E179" s="7" t="n"/>
      <c r="F179" s="7" t="n"/>
      <c r="G179" s="2" t="n"/>
    </row>
    <row r="180">
      <c r="A180" s="2" t="n"/>
      <c r="B180" s="7" t="n"/>
      <c r="C180" s="2" t="n"/>
      <c r="D180" s="7" t="n"/>
      <c r="E180" s="7" t="n"/>
      <c r="F180" s="7" t="n"/>
      <c r="G180" s="2" t="n"/>
    </row>
    <row r="181">
      <c r="A181" s="2" t="n"/>
      <c r="B181" s="7" t="n"/>
      <c r="C181" s="2" t="n"/>
      <c r="D181" s="7" t="n"/>
      <c r="E181" s="7" t="n"/>
      <c r="F181" s="7" t="n"/>
      <c r="G181" s="2" t="n"/>
    </row>
    <row r="182">
      <c r="A182" s="2" t="n"/>
      <c r="B182" s="7" t="n"/>
      <c r="C182" s="2" t="n"/>
      <c r="D182" s="7" t="n"/>
      <c r="E182" s="7" t="n"/>
      <c r="F182" s="7" t="n"/>
      <c r="G182" s="2" t="n"/>
    </row>
    <row r="183">
      <c r="A183" s="2" t="n"/>
      <c r="B183" s="7" t="n"/>
      <c r="C183" s="2" t="n"/>
      <c r="D183" s="7" t="n"/>
      <c r="E183" s="7" t="n"/>
      <c r="F183" s="7" t="n"/>
      <c r="G183" s="2" t="n"/>
    </row>
    <row r="184">
      <c r="A184" s="2" t="n"/>
      <c r="B184" s="7" t="n"/>
      <c r="C184" s="2" t="n"/>
      <c r="D184" s="7" t="n"/>
      <c r="E184" s="7" t="n"/>
      <c r="F184" s="7" t="n"/>
      <c r="G184" s="2" t="n"/>
    </row>
    <row r="185">
      <c r="A185" s="2" t="n"/>
      <c r="B185" s="7" t="n"/>
      <c r="C185" s="2" t="n"/>
      <c r="D185" s="7" t="n"/>
      <c r="E185" s="7" t="n"/>
      <c r="F185" s="7" t="n"/>
      <c r="G185" s="2" t="n"/>
    </row>
    <row r="186">
      <c r="A186" s="2" t="n"/>
      <c r="B186" s="7" t="n"/>
      <c r="C186" s="2" t="n"/>
      <c r="D186" s="7" t="n"/>
      <c r="E186" s="7" t="n"/>
      <c r="F186" s="7" t="n"/>
      <c r="G186" s="2" t="n"/>
    </row>
    <row r="187">
      <c r="A187" s="2" t="n"/>
      <c r="B187" s="7" t="n"/>
      <c r="C187" s="2" t="n"/>
      <c r="D187" s="7" t="n"/>
      <c r="E187" s="7" t="n"/>
      <c r="F187" s="7" t="n"/>
      <c r="G187" s="2" t="n"/>
    </row>
    <row r="188">
      <c r="A188" s="2" t="n"/>
      <c r="B188" s="7" t="n"/>
      <c r="C188" s="2" t="n"/>
      <c r="D188" s="7" t="n"/>
      <c r="E188" s="7" t="n"/>
      <c r="F188" s="7" t="n"/>
      <c r="G188" s="2" t="n"/>
    </row>
    <row r="189">
      <c r="A189" s="2" t="n"/>
      <c r="B189" s="7" t="n"/>
      <c r="C189" s="2" t="n"/>
      <c r="D189" s="7" t="n"/>
      <c r="E189" s="7" t="n"/>
      <c r="F189" s="7" t="n"/>
      <c r="G189" s="2" t="n"/>
    </row>
    <row r="190">
      <c r="A190" s="2" t="n"/>
      <c r="B190" s="7" t="n"/>
      <c r="C190" s="2" t="n"/>
      <c r="D190" s="7" t="n"/>
      <c r="E190" s="7" t="n"/>
      <c r="F190" s="7" t="n"/>
      <c r="G190" s="2" t="n"/>
    </row>
    <row r="191">
      <c r="A191" s="2" t="n"/>
      <c r="B191" s="7" t="n"/>
      <c r="C191" s="2" t="n"/>
      <c r="D191" s="7" t="n"/>
      <c r="E191" s="7" t="n"/>
      <c r="F191" s="7" t="n"/>
      <c r="G191" s="2" t="n"/>
    </row>
    <row r="192">
      <c r="A192" s="2" t="n"/>
      <c r="B192" s="7" t="n"/>
      <c r="C192" s="2" t="n"/>
      <c r="D192" s="7" t="n"/>
      <c r="E192" s="7" t="n"/>
      <c r="F192" s="7" t="n"/>
      <c r="G192" s="2" t="n"/>
    </row>
    <row r="193">
      <c r="A193" s="2" t="n"/>
      <c r="B193" s="7" t="n"/>
      <c r="C193" s="2" t="n"/>
      <c r="D193" s="7" t="n"/>
      <c r="E193" s="7" t="n"/>
      <c r="F193" s="7" t="n"/>
      <c r="G193" s="2" t="n"/>
    </row>
    <row r="194">
      <c r="A194" s="2" t="n"/>
      <c r="B194" s="7" t="n"/>
      <c r="C194" s="2" t="n"/>
      <c r="D194" s="7" t="n"/>
      <c r="E194" s="7" t="n"/>
      <c r="F194" s="7" t="n"/>
      <c r="G194" s="2" t="n"/>
    </row>
    <row r="195">
      <c r="A195" s="2" t="n"/>
      <c r="B195" s="7" t="n"/>
      <c r="C195" s="2" t="n"/>
      <c r="D195" s="7" t="n"/>
      <c r="E195" s="7" t="n"/>
      <c r="F195" s="7" t="n"/>
      <c r="G195" s="2" t="n"/>
    </row>
    <row r="196">
      <c r="A196" s="2" t="n"/>
      <c r="B196" s="7" t="n"/>
      <c r="C196" s="2" t="n"/>
      <c r="D196" s="7" t="n"/>
      <c r="E196" s="7" t="n"/>
      <c r="F196" s="7" t="n"/>
      <c r="G196" s="2" t="n"/>
    </row>
    <row r="197">
      <c r="A197" s="2" t="n"/>
      <c r="B197" s="7" t="n"/>
      <c r="C197" s="2" t="n"/>
      <c r="D197" s="7" t="n"/>
      <c r="E197" s="7" t="n"/>
      <c r="F197" s="7" t="n"/>
      <c r="G197" s="2" t="n"/>
    </row>
    <row r="198">
      <c r="A198" s="2" t="n"/>
      <c r="B198" s="7" t="n"/>
      <c r="C198" s="2" t="n"/>
      <c r="D198" s="7" t="n"/>
      <c r="E198" s="7" t="n"/>
      <c r="F198" s="7" t="n"/>
      <c r="G198" s="2" t="n"/>
    </row>
    <row r="199">
      <c r="A199" s="2" t="n"/>
      <c r="B199" s="7" t="n"/>
      <c r="C199" s="2" t="n"/>
      <c r="D199" s="7" t="n"/>
      <c r="E199" s="7" t="n"/>
      <c r="F199" s="7" t="n"/>
      <c r="G199" s="2" t="n"/>
    </row>
    <row r="200">
      <c r="A200" s="2" t="n"/>
      <c r="B200" s="7" t="n"/>
      <c r="C200" s="2" t="n"/>
      <c r="D200" s="7" t="n"/>
      <c r="E200" s="7" t="n"/>
      <c r="F200" s="7" t="n"/>
      <c r="G200" s="2" t="n"/>
    </row>
    <row r="201">
      <c r="A201" s="2" t="n"/>
      <c r="B201" s="7" t="n"/>
      <c r="C201" s="2" t="n"/>
      <c r="D201" s="7" t="n"/>
      <c r="E201" s="7" t="n"/>
      <c r="F201" s="7" t="n"/>
      <c r="G201" s="2" t="n"/>
    </row>
    <row r="202">
      <c r="A202" s="2" t="n"/>
      <c r="B202" s="7" t="n"/>
      <c r="C202" s="2" t="n"/>
      <c r="D202" s="7" t="n"/>
      <c r="E202" s="7" t="n"/>
      <c r="F202" s="7" t="n"/>
      <c r="G202" s="2" t="n"/>
    </row>
    <row r="203">
      <c r="A203" s="2" t="n"/>
      <c r="B203" s="7" t="n"/>
      <c r="C203" s="2" t="n"/>
      <c r="D203" s="7" t="n"/>
      <c r="E203" s="7" t="n"/>
      <c r="F203" s="7" t="n"/>
      <c r="G203" s="2" t="n"/>
    </row>
    <row r="204">
      <c r="A204" s="2" t="n"/>
      <c r="B204" s="7" t="n"/>
      <c r="C204" s="2" t="n"/>
      <c r="D204" s="7" t="n"/>
      <c r="E204" s="7" t="n"/>
      <c r="F204" s="7" t="n"/>
      <c r="G204" s="2" t="n"/>
    </row>
    <row r="205">
      <c r="A205" s="2" t="n"/>
      <c r="B205" s="7" t="n"/>
      <c r="C205" s="2" t="n"/>
      <c r="D205" s="7" t="n"/>
      <c r="E205" s="7" t="n"/>
      <c r="F205" s="7" t="n"/>
      <c r="G205" s="2" t="n"/>
    </row>
    <row r="206">
      <c r="A206" s="2" t="n"/>
      <c r="B206" s="7" t="n"/>
      <c r="C206" s="2" t="n"/>
      <c r="D206" s="7" t="n"/>
      <c r="E206" s="7" t="n"/>
      <c r="F206" s="7" t="n"/>
      <c r="G206" s="2" t="n"/>
    </row>
    <row r="207">
      <c r="A207" s="2" t="n"/>
      <c r="B207" s="7" t="n"/>
      <c r="C207" s="2" t="n"/>
      <c r="D207" s="7" t="n"/>
      <c r="E207" s="7" t="n"/>
      <c r="F207" s="7" t="n"/>
      <c r="G207" s="2" t="n"/>
    </row>
    <row r="208">
      <c r="A208" s="2" t="n"/>
      <c r="B208" s="7" t="n"/>
      <c r="C208" s="2" t="n"/>
      <c r="D208" s="7" t="n"/>
      <c r="E208" s="7" t="n"/>
      <c r="F208" s="7" t="n"/>
      <c r="G208" s="2" t="n"/>
    </row>
    <row r="209">
      <c r="A209" s="2" t="n"/>
      <c r="B209" s="7" t="n"/>
      <c r="C209" s="2" t="n"/>
      <c r="D209" s="7" t="n"/>
      <c r="E209" s="7" t="n"/>
      <c r="F209" s="7" t="n"/>
      <c r="G209" s="2" t="n"/>
    </row>
    <row r="210">
      <c r="A210" s="2" t="n"/>
      <c r="B210" s="7" t="n"/>
      <c r="C210" s="2" t="n"/>
      <c r="D210" s="7" t="n"/>
      <c r="E210" s="7" t="n"/>
      <c r="F210" s="7" t="n"/>
      <c r="G210" s="2" t="n"/>
    </row>
    <row r="211">
      <c r="A211" s="2" t="n"/>
      <c r="B211" s="7" t="n"/>
      <c r="C211" s="2" t="n"/>
      <c r="D211" s="7" t="n"/>
      <c r="E211" s="7" t="n"/>
      <c r="F211" s="7" t="n"/>
      <c r="G211" s="2" t="n"/>
    </row>
    <row r="212">
      <c r="A212" s="2" t="n"/>
      <c r="B212" s="7" t="n"/>
      <c r="C212" s="2" t="n"/>
      <c r="D212" s="7" t="n"/>
      <c r="E212" s="7" t="n"/>
      <c r="F212" s="7" t="n"/>
      <c r="G212" s="2" t="n"/>
    </row>
    <row r="213">
      <c r="A213" s="2" t="n"/>
      <c r="B213" s="7" t="n"/>
      <c r="C213" s="2" t="n"/>
      <c r="D213" s="7" t="n"/>
      <c r="E213" s="7" t="n"/>
      <c r="F213" s="7" t="n"/>
      <c r="G213" s="2" t="n"/>
    </row>
    <row r="214">
      <c r="A214" s="2" t="n"/>
      <c r="B214" s="7" t="n"/>
      <c r="C214" s="2" t="n"/>
      <c r="D214" s="7" t="n"/>
      <c r="E214" s="7" t="n"/>
      <c r="F214" s="7" t="n"/>
      <c r="G214" s="2" t="n"/>
    </row>
    <row r="215">
      <c r="A215" s="2" t="n"/>
      <c r="B215" s="7" t="n"/>
      <c r="C215" s="2" t="n"/>
      <c r="D215" s="7" t="n"/>
      <c r="E215" s="7" t="n"/>
      <c r="F215" s="7" t="n"/>
      <c r="G215" s="2" t="n"/>
    </row>
    <row r="216">
      <c r="A216" s="2" t="n"/>
      <c r="B216" s="7" t="n"/>
      <c r="C216" s="2" t="n"/>
      <c r="D216" s="7" t="n"/>
      <c r="E216" s="7" t="n"/>
      <c r="F216" s="7" t="n"/>
      <c r="G216" s="2" t="n"/>
    </row>
    <row r="217">
      <c r="A217" s="2" t="n"/>
      <c r="B217" s="7" t="n"/>
      <c r="C217" s="2" t="n"/>
      <c r="D217" s="7" t="n"/>
      <c r="E217" s="7" t="n"/>
      <c r="F217" s="7" t="n"/>
      <c r="G217" s="2" t="n"/>
    </row>
    <row r="218">
      <c r="A218" s="2" t="n"/>
      <c r="B218" s="7" t="n"/>
      <c r="C218" s="2" t="n"/>
      <c r="D218" s="7" t="n"/>
      <c r="E218" s="7" t="n"/>
      <c r="F218" s="7" t="n"/>
      <c r="G218" s="2" t="n"/>
    </row>
    <row r="219">
      <c r="A219" s="2" t="n"/>
      <c r="B219" s="7" t="n"/>
      <c r="C219" s="2" t="n"/>
      <c r="D219" s="7" t="n"/>
      <c r="E219" s="7" t="n"/>
      <c r="F219" s="7" t="n"/>
      <c r="G219" s="2" t="n"/>
    </row>
    <row r="220">
      <c r="A220" s="2" t="n"/>
      <c r="B220" s="7" t="n"/>
      <c r="C220" s="2" t="n"/>
      <c r="D220" s="7" t="n"/>
      <c r="E220" s="7" t="n"/>
      <c r="F220" s="7" t="n"/>
      <c r="G220" s="2" t="n"/>
    </row>
    <row r="221">
      <c r="A221" s="2" t="n"/>
      <c r="B221" s="7" t="n"/>
      <c r="C221" s="2" t="n"/>
      <c r="D221" s="7" t="n"/>
      <c r="E221" s="7" t="n"/>
      <c r="F221" s="7" t="n"/>
      <c r="G221" s="2" t="n"/>
    </row>
    <row r="222">
      <c r="A222" s="2" t="n"/>
      <c r="B222" s="7" t="n"/>
      <c r="C222" s="2" t="n"/>
      <c r="D222" s="7" t="n"/>
      <c r="E222" s="7" t="n"/>
      <c r="F222" s="7" t="n"/>
      <c r="G222" s="2" t="n"/>
    </row>
    <row r="223">
      <c r="A223" s="2" t="n"/>
      <c r="B223" s="7" t="n"/>
      <c r="C223" s="2" t="n"/>
      <c r="D223" s="7" t="n"/>
      <c r="E223" s="7" t="n"/>
      <c r="F223" s="7" t="n"/>
      <c r="G223" s="2" t="n"/>
    </row>
    <row r="224">
      <c r="A224" s="2" t="n"/>
      <c r="B224" s="7" t="n"/>
      <c r="C224" s="2" t="n"/>
      <c r="D224" s="7" t="n"/>
      <c r="E224" s="7" t="n"/>
      <c r="F224" s="7" t="n"/>
      <c r="G224" s="2" t="n"/>
    </row>
    <row r="225">
      <c r="A225" s="2" t="n"/>
      <c r="B225" s="7" t="n"/>
      <c r="C225" s="2" t="n"/>
      <c r="D225" s="7" t="n"/>
      <c r="E225" s="7" t="n"/>
      <c r="F225" s="7" t="n"/>
      <c r="G225" s="2" t="n"/>
    </row>
    <row r="226">
      <c r="A226" s="2" t="n"/>
      <c r="B226" s="7" t="n"/>
      <c r="C226" s="2" t="n"/>
      <c r="D226" s="7" t="n"/>
      <c r="E226" s="7" t="n"/>
      <c r="F226" s="7" t="n"/>
      <c r="G226" s="2" t="n"/>
    </row>
    <row r="227">
      <c r="A227" s="2" t="n"/>
      <c r="B227" s="7" t="n"/>
      <c r="C227" s="2" t="n"/>
      <c r="D227" s="7" t="n"/>
      <c r="E227" s="7" t="n"/>
      <c r="F227" s="7" t="n"/>
      <c r="G227" s="2" t="n"/>
    </row>
    <row r="228">
      <c r="A228" s="2" t="n"/>
      <c r="B228" s="7" t="n"/>
      <c r="C228" s="2" t="n"/>
      <c r="D228" s="7" t="n"/>
      <c r="E228" s="7" t="n"/>
      <c r="F228" s="7" t="n"/>
      <c r="G228" s="2" t="n"/>
    </row>
    <row r="229">
      <c r="A229" s="2" t="n"/>
      <c r="B229" s="7" t="n"/>
      <c r="C229" s="2" t="n"/>
      <c r="D229" s="7" t="n"/>
      <c r="E229" s="7" t="n"/>
      <c r="F229" s="7" t="n"/>
      <c r="G229" s="2" t="n"/>
    </row>
    <row r="230">
      <c r="A230" s="2" t="n"/>
      <c r="B230" s="7" t="n"/>
      <c r="C230" s="2" t="n"/>
      <c r="D230" s="7" t="n"/>
      <c r="E230" s="7" t="n"/>
      <c r="F230" s="7" t="n"/>
      <c r="G230" s="2" t="n"/>
    </row>
    <row r="231">
      <c r="A231" s="2" t="n"/>
      <c r="B231" s="7" t="n"/>
      <c r="C231" s="2" t="n"/>
      <c r="D231" s="7" t="n"/>
      <c r="E231" s="7" t="n"/>
      <c r="F231" s="7" t="n"/>
      <c r="G231" s="2" t="n"/>
    </row>
    <row r="232">
      <c r="A232" s="2" t="n"/>
      <c r="B232" s="7" t="n"/>
      <c r="C232" s="2" t="n"/>
      <c r="D232" s="7" t="n"/>
      <c r="E232" s="7" t="n"/>
      <c r="F232" s="7" t="n"/>
      <c r="G232" s="2" t="n"/>
    </row>
    <row r="233">
      <c r="A233" s="2" t="n"/>
      <c r="B233" s="7" t="n"/>
      <c r="C233" s="2" t="n"/>
      <c r="D233" s="7" t="n"/>
      <c r="E233" s="7" t="n"/>
      <c r="F233" s="7" t="n"/>
      <c r="G233" s="2" t="n"/>
    </row>
    <row r="234">
      <c r="A234" s="2" t="n"/>
      <c r="B234" s="7" t="n"/>
      <c r="C234" s="2" t="n"/>
      <c r="D234" s="7" t="n"/>
      <c r="E234" s="7" t="n"/>
      <c r="F234" s="7" t="n"/>
      <c r="G234" s="2" t="n"/>
    </row>
    <row r="235">
      <c r="A235" s="2" t="n"/>
      <c r="B235" s="7" t="n"/>
      <c r="C235" s="2" t="n"/>
      <c r="D235" s="7" t="n"/>
      <c r="E235" s="7" t="n"/>
      <c r="F235" s="7" t="n"/>
      <c r="G235" s="2" t="n"/>
    </row>
    <row r="236">
      <c r="A236" s="2" t="n"/>
      <c r="B236" s="7" t="n"/>
      <c r="C236" s="2" t="n"/>
      <c r="D236" s="7" t="n"/>
      <c r="E236" s="7" t="n"/>
      <c r="F236" s="7" t="n"/>
      <c r="G236" s="2" t="n"/>
    </row>
    <row r="237">
      <c r="A237" s="2" t="n"/>
      <c r="B237" s="7" t="n"/>
      <c r="C237" s="2" t="n"/>
      <c r="D237" s="7" t="n"/>
      <c r="E237" s="7" t="n"/>
      <c r="F237" s="7" t="n"/>
      <c r="G237" s="2" t="n"/>
    </row>
    <row r="238">
      <c r="A238" s="2" t="n"/>
      <c r="B238" s="7" t="n"/>
      <c r="C238" s="2" t="n"/>
      <c r="D238" s="7" t="n"/>
      <c r="E238" s="7" t="n"/>
      <c r="F238" s="7" t="n"/>
      <c r="G238" s="2" t="n"/>
    </row>
    <row r="239">
      <c r="A239" s="2" t="n"/>
      <c r="B239" s="7" t="n"/>
      <c r="C239" s="2" t="n"/>
      <c r="D239" s="7" t="n"/>
      <c r="E239" s="7" t="n"/>
      <c r="F239" s="7" t="n"/>
      <c r="G239" s="2" t="n"/>
    </row>
    <row r="240">
      <c r="A240" s="2" t="n"/>
      <c r="B240" s="7" t="n"/>
      <c r="C240" s="2" t="n"/>
      <c r="D240" s="7" t="n"/>
      <c r="E240" s="7" t="n"/>
      <c r="F240" s="7" t="n"/>
      <c r="G240" s="2" t="n"/>
    </row>
    <row r="241">
      <c r="A241" s="2" t="n"/>
      <c r="B241" s="7" t="n"/>
      <c r="C241" s="2" t="n"/>
      <c r="D241" s="7" t="n"/>
      <c r="E241" s="7" t="n"/>
      <c r="F241" s="7" t="n"/>
      <c r="G241" s="2" t="n"/>
    </row>
    <row r="242">
      <c r="A242" s="2" t="n"/>
      <c r="B242" s="7" t="n"/>
      <c r="C242" s="2" t="n"/>
      <c r="D242" s="7" t="n"/>
      <c r="E242" s="7" t="n"/>
      <c r="F242" s="7" t="n"/>
      <c r="G242" s="2" t="n"/>
    </row>
    <row r="243">
      <c r="A243" s="2" t="n"/>
      <c r="B243" s="7" t="n"/>
      <c r="C243" s="2" t="n"/>
      <c r="D243" s="7" t="n"/>
      <c r="E243" s="7" t="n"/>
      <c r="F243" s="7" t="n"/>
      <c r="G243" s="2" t="n"/>
    </row>
    <row r="244">
      <c r="A244" s="2" t="n"/>
      <c r="B244" s="7" t="n"/>
      <c r="C244" s="2" t="n"/>
      <c r="D244" s="7" t="n"/>
      <c r="E244" s="7" t="n"/>
      <c r="F244" s="7" t="n"/>
      <c r="G244" s="2" t="n"/>
    </row>
    <row r="245">
      <c r="A245" s="2" t="n"/>
      <c r="B245" s="7" t="n"/>
      <c r="C245" s="2" t="n"/>
      <c r="D245" s="7" t="n"/>
      <c r="E245" s="7" t="n"/>
      <c r="F245" s="7" t="n"/>
      <c r="G245" s="2" t="n"/>
    </row>
    <row r="246">
      <c r="A246" s="2" t="n"/>
      <c r="B246" s="7" t="n"/>
      <c r="C246" s="2" t="n"/>
      <c r="D246" s="7" t="n"/>
      <c r="E246" s="7" t="n"/>
      <c r="F246" s="7" t="n"/>
      <c r="G246" s="2" t="n"/>
    </row>
    <row r="247">
      <c r="A247" s="2" t="n"/>
      <c r="B247" s="7" t="n"/>
      <c r="C247" s="2" t="n"/>
      <c r="D247" s="7" t="n"/>
      <c r="E247" s="7" t="n"/>
      <c r="F247" s="7" t="n"/>
      <c r="G247" s="2" t="n"/>
    </row>
    <row r="248">
      <c r="A248" s="2" t="n"/>
      <c r="B248" s="7" t="n"/>
      <c r="C248" s="2" t="n"/>
      <c r="D248" s="7" t="n"/>
      <c r="E248" s="7" t="n"/>
      <c r="F248" s="7" t="n"/>
      <c r="G248" s="2" t="n"/>
    </row>
    <row r="249">
      <c r="A249" s="2" t="n"/>
      <c r="B249" s="7" t="n"/>
      <c r="C249" s="2" t="n"/>
      <c r="D249" s="7" t="n"/>
      <c r="E249" s="7" t="n"/>
      <c r="F249" s="7" t="n"/>
      <c r="G249" s="2" t="n"/>
    </row>
    <row r="250">
      <c r="A250" s="2" t="n"/>
      <c r="B250" s="7" t="n"/>
      <c r="C250" s="2" t="n"/>
      <c r="D250" s="7" t="n"/>
      <c r="E250" s="7" t="n"/>
      <c r="F250" s="7" t="n"/>
      <c r="G250" s="2" t="n"/>
    </row>
    <row r="251">
      <c r="A251" s="2" t="n"/>
      <c r="B251" s="7" t="n"/>
      <c r="C251" s="2" t="n"/>
      <c r="D251" s="7" t="n"/>
      <c r="E251" s="7" t="n"/>
      <c r="F251" s="7" t="n"/>
      <c r="G251" s="2" t="n"/>
    </row>
    <row r="252">
      <c r="A252" s="2" t="n"/>
      <c r="B252" s="7" t="n"/>
      <c r="C252" s="2" t="n"/>
      <c r="D252" s="7" t="n"/>
      <c r="E252" s="7" t="n"/>
      <c r="F252" s="7" t="n"/>
      <c r="G252" s="2" t="n"/>
    </row>
    <row r="253">
      <c r="A253" s="2" t="n"/>
      <c r="B253" s="7" t="n"/>
      <c r="C253" s="2" t="n"/>
      <c r="D253" s="7" t="n"/>
      <c r="E253" s="7" t="n"/>
      <c r="F253" s="7" t="n"/>
      <c r="G253" s="2" t="n"/>
    </row>
    <row r="254">
      <c r="A254" s="2" t="n"/>
      <c r="B254" s="7" t="n"/>
      <c r="C254" s="2" t="n"/>
      <c r="D254" s="7" t="n"/>
      <c r="E254" s="7" t="n"/>
      <c r="F254" s="7" t="n"/>
      <c r="G254" s="2" t="n"/>
    </row>
    <row r="255">
      <c r="A255" s="2" t="n"/>
      <c r="B255" s="7" t="n"/>
      <c r="C255" s="2" t="n"/>
      <c r="D255" s="7" t="n"/>
      <c r="E255" s="7" t="n"/>
      <c r="F255" s="7" t="n"/>
      <c r="G255" s="2" t="n"/>
    </row>
    <row r="256">
      <c r="A256" s="2" t="n"/>
      <c r="B256" s="7" t="n"/>
      <c r="C256" s="2" t="n"/>
      <c r="D256" s="7" t="n"/>
      <c r="E256" s="7" t="n"/>
      <c r="F256" s="7" t="n"/>
      <c r="G256" s="2" t="n"/>
    </row>
    <row r="257">
      <c r="A257" s="2" t="n"/>
      <c r="B257" s="7" t="n"/>
      <c r="C257" s="2" t="n"/>
      <c r="D257" s="7" t="n"/>
      <c r="E257" s="7" t="n"/>
      <c r="F257" s="7" t="n"/>
      <c r="G257" s="2" t="n"/>
    </row>
    <row r="258">
      <c r="A258" s="2" t="n"/>
      <c r="B258" s="7" t="n"/>
      <c r="C258" s="2" t="n"/>
      <c r="D258" s="7" t="n"/>
      <c r="E258" s="7" t="n"/>
      <c r="F258" s="7" t="n"/>
      <c r="G258" s="2" t="n"/>
    </row>
    <row r="259">
      <c r="A259" s="2" t="n"/>
      <c r="B259" s="7" t="n"/>
      <c r="C259" s="2" t="n"/>
      <c r="D259" s="7" t="n"/>
      <c r="E259" s="7" t="n"/>
      <c r="F259" s="7" t="n"/>
      <c r="G259" s="2" t="n"/>
    </row>
    <row r="260">
      <c r="A260" s="2" t="n"/>
      <c r="B260" s="7" t="n"/>
      <c r="C260" s="2" t="n"/>
      <c r="D260" s="7" t="n"/>
      <c r="E260" s="7" t="n"/>
      <c r="F260" s="7" t="n"/>
      <c r="G260" s="2" t="n"/>
    </row>
    <row r="261">
      <c r="A261" s="2" t="n"/>
      <c r="B261" s="7" t="n"/>
      <c r="C261" s="2" t="n"/>
      <c r="D261" s="7" t="n"/>
      <c r="E261" s="7" t="n"/>
      <c r="F261" s="7" t="n"/>
      <c r="G261" s="2" t="n"/>
    </row>
    <row r="262">
      <c r="A262" s="2" t="n"/>
      <c r="B262" s="7" t="n"/>
      <c r="C262" s="2" t="n"/>
      <c r="D262" s="7" t="n"/>
      <c r="E262" s="7" t="n"/>
      <c r="F262" s="7" t="n"/>
      <c r="G262" s="2" t="n"/>
    </row>
    <row r="263">
      <c r="A263" s="2" t="n"/>
      <c r="B263" s="7" t="n"/>
      <c r="C263" s="2" t="n"/>
      <c r="D263" s="7" t="n"/>
      <c r="E263" s="7" t="n"/>
      <c r="F263" s="7" t="n"/>
      <c r="G263" s="2" t="n"/>
    </row>
    <row r="264">
      <c r="A264" s="2" t="n"/>
      <c r="B264" s="7" t="n"/>
      <c r="C264" s="2" t="n"/>
      <c r="D264" s="7" t="n"/>
      <c r="E264" s="7" t="n"/>
      <c r="F264" s="7" t="n"/>
      <c r="G264" s="2" t="n"/>
    </row>
    <row r="265">
      <c r="A265" s="2" t="n"/>
      <c r="B265" s="7" t="n"/>
      <c r="C265" s="2" t="n"/>
      <c r="D265" s="7" t="n"/>
      <c r="E265" s="7" t="n"/>
      <c r="F265" s="7" t="n"/>
      <c r="G265" s="2" t="n"/>
    </row>
    <row r="266">
      <c r="A266" s="2" t="n"/>
      <c r="B266" s="7" t="n"/>
      <c r="C266" s="2" t="n"/>
      <c r="D266" s="7" t="n"/>
      <c r="E266" s="7" t="n"/>
      <c r="F266" s="7" t="n"/>
      <c r="G266" s="2" t="n"/>
    </row>
    <row r="267">
      <c r="A267" s="2" t="n"/>
      <c r="B267" s="7" t="n"/>
      <c r="C267" s="2" t="n"/>
      <c r="D267" s="7" t="n"/>
      <c r="E267" s="7" t="n"/>
      <c r="F267" s="7" t="n"/>
      <c r="G267" s="2" t="n"/>
    </row>
    <row r="268">
      <c r="A268" s="2" t="n"/>
      <c r="B268" s="7" t="n"/>
      <c r="C268" s="2" t="n"/>
      <c r="D268" s="7" t="n"/>
      <c r="E268" s="7" t="n"/>
      <c r="F268" s="7" t="n"/>
      <c r="G268" s="2" t="n"/>
    </row>
    <row r="269">
      <c r="A269" s="2" t="n"/>
      <c r="B269" s="7" t="n"/>
      <c r="C269" s="2" t="n"/>
      <c r="D269" s="7" t="n"/>
      <c r="E269" s="7" t="n"/>
      <c r="F269" s="7" t="n"/>
      <c r="G269" s="2" t="n"/>
    </row>
    <row r="270">
      <c r="A270" s="2" t="n"/>
      <c r="B270" s="7" t="n"/>
      <c r="C270" s="2" t="n"/>
      <c r="D270" s="7" t="n"/>
      <c r="E270" s="7" t="n"/>
      <c r="F270" s="7" t="n"/>
      <c r="G270" s="2" t="n"/>
    </row>
    <row r="271">
      <c r="A271" s="2" t="n"/>
      <c r="B271" s="7" t="n"/>
      <c r="C271" s="2" t="n"/>
      <c r="D271" s="7" t="n"/>
      <c r="E271" s="7" t="n"/>
      <c r="F271" s="7" t="n"/>
      <c r="G271" s="2" t="n"/>
    </row>
    <row r="272">
      <c r="A272" s="2" t="n"/>
      <c r="B272" s="7" t="n"/>
      <c r="C272" s="2" t="n"/>
      <c r="D272" s="7" t="n"/>
      <c r="E272" s="7" t="n"/>
      <c r="F272" s="7" t="n"/>
      <c r="G272" s="2" t="n"/>
    </row>
    <row r="273">
      <c r="A273" s="2" t="n"/>
      <c r="B273" s="7" t="n"/>
      <c r="C273" s="2" t="n"/>
      <c r="D273" s="7" t="n"/>
      <c r="E273" s="7" t="n"/>
      <c r="F273" s="7" t="n"/>
      <c r="G273" s="2" t="n"/>
    </row>
    <row r="274">
      <c r="A274" s="2" t="n"/>
      <c r="B274" s="7" t="n"/>
      <c r="C274" s="2" t="n"/>
      <c r="D274" s="7" t="n"/>
      <c r="E274" s="7" t="n"/>
      <c r="F274" s="7" t="n"/>
      <c r="G274" s="2" t="n"/>
    </row>
    <row r="275">
      <c r="A275" s="2" t="n"/>
      <c r="B275" s="7" t="n"/>
      <c r="C275" s="2" t="n"/>
      <c r="D275" s="7" t="n"/>
      <c r="E275" s="7" t="n"/>
      <c r="F275" s="7" t="n"/>
      <c r="G275" s="2" t="n"/>
    </row>
    <row r="276">
      <c r="A276" s="2" t="n"/>
      <c r="B276" s="7" t="n"/>
      <c r="C276" s="2" t="n"/>
      <c r="D276" s="7" t="n"/>
      <c r="E276" s="7" t="n"/>
      <c r="F276" s="7" t="n"/>
      <c r="G276" s="2" t="n"/>
    </row>
    <row r="277">
      <c r="A277" s="2" t="n"/>
      <c r="B277" s="7" t="n"/>
      <c r="C277" s="2" t="n"/>
      <c r="D277" s="7" t="n"/>
      <c r="E277" s="7" t="n"/>
      <c r="F277" s="7" t="n"/>
      <c r="G277" s="2" t="n"/>
    </row>
    <row r="278">
      <c r="A278" s="2" t="n"/>
      <c r="B278" s="7" t="n"/>
      <c r="C278" s="2" t="n"/>
      <c r="D278" s="7" t="n"/>
      <c r="E278" s="7" t="n"/>
      <c r="F278" s="7" t="n"/>
      <c r="G278" s="2" t="n"/>
    </row>
    <row r="279">
      <c r="A279" s="2" t="n"/>
      <c r="B279" s="7" t="n"/>
      <c r="C279" s="2" t="n"/>
      <c r="D279" s="7" t="n"/>
      <c r="E279" s="7" t="n"/>
      <c r="F279" s="7" t="n"/>
      <c r="G279" s="2" t="n"/>
    </row>
    <row r="280">
      <c r="A280" s="2" t="n"/>
      <c r="B280" s="7" t="n"/>
      <c r="C280" s="2" t="n"/>
      <c r="D280" s="7" t="n"/>
      <c r="E280" s="7" t="n"/>
      <c r="F280" s="7" t="n"/>
      <c r="G280" s="2" t="n"/>
    </row>
    <row r="281">
      <c r="A281" s="2" t="n"/>
      <c r="B281" s="7" t="n"/>
      <c r="C281" s="2" t="n"/>
      <c r="D281" s="7" t="n"/>
      <c r="E281" s="7" t="n"/>
      <c r="F281" s="7" t="n"/>
      <c r="G281" s="2" t="n"/>
    </row>
    <row r="282">
      <c r="A282" s="2" t="n"/>
      <c r="B282" s="7" t="n"/>
      <c r="C282" s="2" t="n"/>
      <c r="D282" s="7" t="n"/>
      <c r="E282" s="7" t="n"/>
      <c r="F282" s="7" t="n"/>
      <c r="G282" s="2" t="n"/>
    </row>
    <row r="283">
      <c r="A283" s="2" t="n"/>
      <c r="B283" s="7" t="n"/>
      <c r="C283" s="2" t="n"/>
      <c r="D283" s="7" t="n"/>
      <c r="E283" s="7" t="n"/>
      <c r="F283" s="7" t="n"/>
      <c r="G283" s="2" t="n"/>
    </row>
    <row r="284">
      <c r="A284" s="2" t="n"/>
      <c r="B284" s="7" t="n"/>
      <c r="C284" s="2" t="n"/>
      <c r="D284" s="7" t="n"/>
      <c r="E284" s="7" t="n"/>
      <c r="F284" s="7" t="n"/>
      <c r="G284" s="2" t="n"/>
    </row>
    <row r="285">
      <c r="A285" s="2" t="n"/>
      <c r="B285" s="7" t="n"/>
      <c r="C285" s="2" t="n"/>
      <c r="D285" s="7" t="n"/>
      <c r="E285" s="7" t="n"/>
      <c r="F285" s="7" t="n"/>
      <c r="G285" s="2" t="n"/>
    </row>
    <row r="286">
      <c r="A286" s="2" t="n"/>
      <c r="B286" s="7" t="n"/>
      <c r="C286" s="2" t="n"/>
      <c r="D286" s="7" t="n"/>
      <c r="E286" s="7" t="n"/>
      <c r="F286" s="7" t="n"/>
      <c r="G286" s="2" t="n"/>
    </row>
    <row r="287">
      <c r="A287" s="2" t="n"/>
      <c r="B287" s="7" t="n"/>
      <c r="C287" s="2" t="n"/>
      <c r="D287" s="7" t="n"/>
      <c r="E287" s="7" t="n"/>
      <c r="F287" s="7" t="n"/>
      <c r="G287" s="2" t="n"/>
    </row>
    <row r="288">
      <c r="A288" s="2" t="n"/>
      <c r="B288" s="7" t="n"/>
      <c r="C288" s="2" t="n"/>
      <c r="D288" s="7" t="n"/>
      <c r="E288" s="7" t="n"/>
      <c r="F288" s="7" t="n"/>
      <c r="G288" s="2" t="n"/>
    </row>
    <row r="289">
      <c r="A289" s="2" t="n"/>
      <c r="B289" s="7" t="n"/>
      <c r="C289" s="2" t="n"/>
      <c r="D289" s="7" t="n"/>
      <c r="E289" s="7" t="n"/>
      <c r="F289" s="7" t="n"/>
      <c r="G289" s="2" t="n"/>
    </row>
    <row r="290">
      <c r="A290" s="2" t="n"/>
      <c r="B290" s="7" t="n"/>
      <c r="C290" s="2" t="n"/>
      <c r="D290" s="7" t="n"/>
      <c r="E290" s="7" t="n"/>
      <c r="F290" s="7" t="n"/>
      <c r="G290" s="2" t="n"/>
    </row>
    <row r="291">
      <c r="A291" s="2" t="n"/>
      <c r="B291" s="7" t="n"/>
      <c r="C291" s="2" t="n"/>
      <c r="D291" s="7" t="n"/>
      <c r="E291" s="7" t="n"/>
      <c r="F291" s="7" t="n"/>
      <c r="G291" s="2" t="n"/>
    </row>
    <row r="292">
      <c r="A292" s="2" t="n"/>
      <c r="B292" s="7" t="n"/>
      <c r="C292" s="2" t="n"/>
      <c r="D292" s="7" t="n"/>
      <c r="E292" s="7" t="n"/>
      <c r="F292" s="7" t="n"/>
      <c r="G292" s="2" t="n"/>
    </row>
    <row r="293">
      <c r="A293" s="2" t="n"/>
      <c r="B293" s="7" t="n"/>
      <c r="C293" s="2" t="n"/>
      <c r="D293" s="7" t="n"/>
      <c r="E293" s="7" t="n"/>
      <c r="F293" s="7" t="n"/>
      <c r="G293" s="2" t="n"/>
    </row>
    <row r="294">
      <c r="A294" s="2" t="n"/>
      <c r="B294" s="7" t="n"/>
      <c r="C294" s="2" t="n"/>
      <c r="D294" s="7" t="n"/>
      <c r="E294" s="7" t="n"/>
      <c r="F294" s="7" t="n"/>
      <c r="G294" s="2" t="n"/>
    </row>
    <row r="295">
      <c r="A295" s="2" t="n"/>
      <c r="B295" s="7" t="n"/>
      <c r="C295" s="2" t="n"/>
      <c r="D295" s="7" t="n"/>
      <c r="E295" s="7" t="n"/>
      <c r="F295" s="7" t="n"/>
      <c r="G295" s="2" t="n"/>
    </row>
    <row r="296">
      <c r="A296" s="2" t="n"/>
      <c r="B296" s="7" t="n"/>
      <c r="C296" s="2" t="n"/>
      <c r="D296" s="7" t="n"/>
      <c r="E296" s="7" t="n"/>
      <c r="F296" s="7" t="n"/>
      <c r="G296" s="2" t="n"/>
    </row>
    <row r="297">
      <c r="A297" s="2" t="n"/>
      <c r="B297" s="7" t="n"/>
      <c r="C297" s="2" t="n"/>
      <c r="D297" s="7" t="n"/>
      <c r="E297" s="7" t="n"/>
      <c r="F297" s="7" t="n"/>
      <c r="G297" s="2" t="n"/>
    </row>
    <row r="298">
      <c r="A298" s="2" t="n"/>
      <c r="B298" s="7" t="n"/>
      <c r="C298" s="2" t="n"/>
      <c r="D298" s="7" t="n"/>
      <c r="E298" s="7" t="n"/>
      <c r="F298" s="7" t="n"/>
      <c r="G298" s="2" t="n"/>
    </row>
    <row r="299">
      <c r="A299" s="2" t="n"/>
      <c r="B299" s="7" t="n"/>
      <c r="C299" s="2" t="n"/>
      <c r="D299" s="7" t="n"/>
      <c r="E299" s="7" t="n"/>
      <c r="F299" s="7" t="n"/>
      <c r="G299" s="2" t="n"/>
    </row>
    <row r="300">
      <c r="A300" s="2" t="n"/>
      <c r="B300" s="7" t="n"/>
      <c r="C300" s="2" t="n"/>
      <c r="D300" s="7" t="n"/>
      <c r="E300" s="7" t="n"/>
      <c r="F300" s="7" t="n"/>
      <c r="G300" s="2" t="n"/>
    </row>
    <row r="301">
      <c r="A301" s="2" t="n"/>
      <c r="B301" s="7" t="n"/>
      <c r="C301" s="2" t="n"/>
      <c r="D301" s="7" t="n"/>
      <c r="E301" s="7" t="n"/>
      <c r="F301" s="7" t="n"/>
      <c r="G301" s="2" t="n"/>
    </row>
    <row r="302">
      <c r="A302" s="2" t="n"/>
      <c r="B302" s="7" t="n"/>
      <c r="C302" s="2" t="n"/>
      <c r="D302" s="7" t="n"/>
      <c r="E302" s="7" t="n"/>
      <c r="F302" s="7" t="n"/>
      <c r="G302" s="2" t="n"/>
    </row>
    <row r="303">
      <c r="A303" s="2" t="n"/>
      <c r="B303" s="7" t="n"/>
      <c r="C303" s="2" t="n"/>
      <c r="D303" s="7" t="n"/>
      <c r="E303" s="7" t="n"/>
      <c r="F303" s="7" t="n"/>
      <c r="G303" s="2" t="n"/>
    </row>
    <row r="304">
      <c r="A304" s="2" t="n"/>
      <c r="B304" s="7" t="n"/>
      <c r="C304" s="2" t="n"/>
      <c r="D304" s="7" t="n"/>
      <c r="E304" s="7" t="n"/>
      <c r="F304" s="7" t="n"/>
      <c r="G304" s="2" t="n"/>
    </row>
    <row r="305">
      <c r="A305" s="2" t="n"/>
      <c r="B305" s="7" t="n"/>
      <c r="C305" s="2" t="n"/>
      <c r="D305" s="7" t="n"/>
      <c r="E305" s="7" t="n"/>
      <c r="F305" s="7" t="n"/>
      <c r="G305" s="2" t="n"/>
    </row>
    <row r="306">
      <c r="A306" s="2" t="n"/>
      <c r="B306" s="7" t="n"/>
      <c r="C306" s="2" t="n"/>
      <c r="D306" s="7" t="n"/>
      <c r="E306" s="7" t="n"/>
      <c r="F306" s="7" t="n"/>
      <c r="G306" s="2" t="n"/>
    </row>
    <row r="307">
      <c r="A307" s="2" t="n"/>
      <c r="B307" s="7" t="n"/>
      <c r="C307" s="2" t="n"/>
      <c r="D307" s="7" t="n"/>
      <c r="E307" s="7" t="n"/>
      <c r="F307" s="7" t="n"/>
      <c r="G307" s="2" t="n"/>
    </row>
    <row r="308">
      <c r="A308" s="2" t="n"/>
      <c r="B308" s="7" t="n"/>
      <c r="C308" s="2" t="n"/>
      <c r="D308" s="7" t="n"/>
      <c r="E308" s="7" t="n"/>
      <c r="F308" s="7" t="n"/>
      <c r="G308" s="2" t="n"/>
    </row>
    <row r="309">
      <c r="A309" s="2" t="n"/>
      <c r="B309" s="7" t="n"/>
      <c r="C309" s="2" t="n"/>
      <c r="D309" s="7" t="n"/>
      <c r="E309" s="7" t="n"/>
      <c r="F309" s="7" t="n"/>
      <c r="G309" s="2" t="n"/>
    </row>
    <row r="310">
      <c r="A310" s="2" t="n"/>
      <c r="B310" s="7" t="n"/>
      <c r="C310" s="2" t="n"/>
      <c r="D310" s="7" t="n"/>
      <c r="E310" s="7" t="n"/>
      <c r="F310" s="7" t="n"/>
      <c r="G310" s="2" t="n"/>
    </row>
    <row r="311">
      <c r="A311" s="2" t="n"/>
      <c r="B311" s="7" t="n"/>
      <c r="C311" s="2" t="n"/>
      <c r="D311" s="7" t="n"/>
      <c r="E311" s="7" t="n"/>
      <c r="F311" s="7" t="n"/>
      <c r="G311" s="2" t="n"/>
    </row>
    <row r="312">
      <c r="A312" s="2" t="n"/>
      <c r="B312" s="7" t="n"/>
      <c r="C312" s="2" t="n"/>
      <c r="D312" s="7" t="n"/>
      <c r="E312" s="7" t="n"/>
      <c r="F312" s="7" t="n"/>
      <c r="G312" s="2" t="n"/>
    </row>
    <row r="313">
      <c r="A313" s="2" t="n"/>
      <c r="B313" s="7" t="n"/>
      <c r="C313" s="2" t="n"/>
      <c r="D313" s="7" t="n"/>
      <c r="E313" s="7" t="n"/>
      <c r="F313" s="7" t="n"/>
      <c r="G313" s="2" t="n"/>
    </row>
    <row r="314">
      <c r="A314" s="2" t="n"/>
      <c r="B314" s="7" t="n"/>
      <c r="C314" s="2" t="n"/>
      <c r="D314" s="7" t="n"/>
      <c r="E314" s="7" t="n"/>
      <c r="F314" s="7" t="n"/>
      <c r="G314" s="2" t="n"/>
    </row>
    <row r="315">
      <c r="A315" s="2" t="n"/>
      <c r="B315" s="7" t="n"/>
      <c r="C315" s="2" t="n"/>
      <c r="D315" s="7" t="n"/>
      <c r="E315" s="7" t="n"/>
      <c r="F315" s="7" t="n"/>
      <c r="G315" s="2" t="n"/>
    </row>
    <row r="316">
      <c r="A316" s="2" t="n"/>
      <c r="B316" s="7" t="n"/>
      <c r="C316" s="2" t="n"/>
      <c r="D316" s="7" t="n"/>
      <c r="E316" s="7" t="n"/>
      <c r="F316" s="7" t="n"/>
      <c r="G316" s="2" t="n"/>
    </row>
    <row r="317">
      <c r="A317" s="2" t="n"/>
      <c r="B317" s="7" t="n"/>
      <c r="C317" s="2" t="n"/>
      <c r="D317" s="7" t="n"/>
      <c r="E317" s="7" t="n"/>
      <c r="F317" s="7" t="n"/>
      <c r="G317" s="2" t="n"/>
    </row>
    <row r="318">
      <c r="A318" s="2" t="n"/>
      <c r="B318" s="7" t="n"/>
      <c r="C318" s="2" t="n"/>
      <c r="D318" s="7" t="n"/>
      <c r="E318" s="7" t="n"/>
      <c r="F318" s="7" t="n"/>
      <c r="G318" s="2" t="n"/>
    </row>
    <row r="319">
      <c r="A319" s="2" t="n"/>
      <c r="B319" s="7" t="n"/>
      <c r="C319" s="2" t="n"/>
      <c r="D319" s="7" t="n"/>
      <c r="E319" s="7" t="n"/>
      <c r="F319" s="7" t="n"/>
      <c r="G319" s="2" t="n"/>
    </row>
    <row r="320">
      <c r="A320" s="2" t="n"/>
      <c r="B320" s="7" t="n"/>
      <c r="C320" s="2" t="n"/>
      <c r="D320" s="7" t="n"/>
      <c r="E320" s="7" t="n"/>
      <c r="F320" s="7" t="n"/>
      <c r="G320" s="2" t="n"/>
    </row>
    <row r="321">
      <c r="A321" s="2" t="n"/>
      <c r="B321" s="7" t="n"/>
      <c r="C321" s="2" t="n"/>
      <c r="D321" s="7" t="n"/>
      <c r="E321" s="7" t="n"/>
      <c r="F321" s="7" t="n"/>
      <c r="G321" s="2" t="n"/>
    </row>
    <row r="322">
      <c r="A322" s="2" t="n"/>
      <c r="B322" s="7" t="n"/>
      <c r="C322" s="2" t="n"/>
      <c r="D322" s="7" t="n"/>
      <c r="E322" s="7" t="n"/>
      <c r="F322" s="7" t="n"/>
      <c r="G322" s="2" t="n"/>
    </row>
    <row r="323">
      <c r="A323" s="2" t="n"/>
      <c r="B323" s="7" t="n"/>
      <c r="C323" s="2" t="n"/>
      <c r="D323" s="7" t="n"/>
      <c r="E323" s="7" t="n"/>
      <c r="F323" s="7" t="n"/>
      <c r="G323" s="2" t="n"/>
    </row>
    <row r="324">
      <c r="A324" s="2" t="n"/>
      <c r="B324" s="7" t="n"/>
      <c r="C324" s="2" t="n"/>
      <c r="D324" s="7" t="n"/>
      <c r="E324" s="7" t="n"/>
      <c r="F324" s="7" t="n"/>
      <c r="G324" s="2" t="n"/>
    </row>
    <row r="325">
      <c r="A325" s="2" t="n"/>
      <c r="B325" s="7" t="n"/>
      <c r="C325" s="2" t="n"/>
      <c r="D325" s="7" t="n"/>
      <c r="E325" s="7" t="n"/>
      <c r="F325" s="7" t="n"/>
      <c r="G325" s="2" t="n"/>
    </row>
    <row r="326">
      <c r="A326" s="2" t="n"/>
      <c r="B326" s="7" t="n"/>
      <c r="C326" s="2" t="n"/>
      <c r="D326" s="7" t="n"/>
      <c r="E326" s="7" t="n"/>
      <c r="F326" s="7" t="n"/>
      <c r="G326" s="2" t="n"/>
    </row>
    <row r="327">
      <c r="A327" s="2" t="n"/>
      <c r="B327" s="7" t="n"/>
      <c r="C327" s="2" t="n"/>
      <c r="D327" s="7" t="n"/>
      <c r="E327" s="7" t="n"/>
      <c r="F327" s="7" t="n"/>
      <c r="G327" s="2" t="n"/>
    </row>
    <row r="328">
      <c r="A328" s="2" t="n"/>
      <c r="B328" s="7" t="n"/>
      <c r="C328" s="2" t="n"/>
      <c r="D328" s="7" t="n"/>
      <c r="E328" s="7" t="n"/>
      <c r="F328" s="7" t="n"/>
      <c r="G328" s="2" t="n"/>
    </row>
    <row r="329">
      <c r="A329" s="2" t="n"/>
      <c r="B329" s="7" t="n"/>
      <c r="C329" s="2" t="n"/>
      <c r="D329" s="7" t="n"/>
      <c r="E329" s="7" t="n"/>
      <c r="F329" s="7" t="n"/>
      <c r="G329" s="2" t="n"/>
    </row>
    <row r="330">
      <c r="A330" s="2" t="n"/>
      <c r="B330" s="7" t="n"/>
      <c r="C330" s="2" t="n"/>
      <c r="D330" s="7" t="n"/>
      <c r="E330" s="7" t="n"/>
      <c r="F330" s="7" t="n"/>
      <c r="G330" s="2" t="n"/>
    </row>
    <row r="331">
      <c r="A331" s="2" t="n"/>
      <c r="B331" s="7" t="n"/>
      <c r="C331" s="2" t="n"/>
      <c r="D331" s="7" t="n"/>
      <c r="E331" s="7" t="n"/>
      <c r="F331" s="7" t="n"/>
      <c r="G331" s="2" t="n"/>
    </row>
    <row r="332">
      <c r="A332" s="2" t="n"/>
      <c r="B332" s="7" t="n"/>
      <c r="C332" s="2" t="n"/>
      <c r="D332" s="7" t="n"/>
      <c r="E332" s="7" t="n"/>
      <c r="F332" s="7" t="n"/>
      <c r="G332" s="2" t="n"/>
    </row>
    <row r="333">
      <c r="A333" s="2" t="n"/>
      <c r="B333" s="7" t="n"/>
      <c r="C333" s="2" t="n"/>
      <c r="D333" s="7" t="n"/>
      <c r="E333" s="7" t="n"/>
      <c r="F333" s="7" t="n"/>
      <c r="G333" s="2" t="n"/>
    </row>
    <row r="334">
      <c r="A334" s="2" t="n"/>
      <c r="B334" s="7" t="n"/>
      <c r="C334" s="2" t="n"/>
      <c r="D334" s="7" t="n"/>
      <c r="E334" s="7" t="n"/>
      <c r="F334" s="7" t="n"/>
      <c r="G334" s="2" t="n"/>
    </row>
    <row r="335">
      <c r="A335" s="2" t="n"/>
      <c r="B335" s="7" t="n"/>
      <c r="C335" s="2" t="n"/>
      <c r="D335" s="7" t="n"/>
      <c r="E335" s="7" t="n"/>
      <c r="F335" s="7" t="n"/>
      <c r="G335" s="2" t="n"/>
    </row>
    <row r="336">
      <c r="A336" s="2" t="n"/>
      <c r="B336" s="7" t="n"/>
      <c r="C336" s="2" t="n"/>
      <c r="D336" s="7" t="n"/>
      <c r="E336" s="7" t="n"/>
      <c r="F336" s="7" t="n"/>
      <c r="G336" s="2" t="n"/>
    </row>
    <row r="337">
      <c r="A337" s="2" t="n"/>
      <c r="B337" s="7" t="n"/>
      <c r="C337" s="2" t="n"/>
      <c r="D337" s="7" t="n"/>
      <c r="E337" s="7" t="n"/>
      <c r="F337" s="7" t="n"/>
      <c r="G337" s="2" t="n"/>
    </row>
    <row r="338">
      <c r="A338" s="2" t="n"/>
      <c r="B338" s="7" t="n"/>
      <c r="C338" s="2" t="n"/>
      <c r="D338" s="7" t="n"/>
      <c r="E338" s="7" t="n"/>
      <c r="F338" s="7" t="n"/>
      <c r="G338" s="2" t="n"/>
    </row>
    <row r="339">
      <c r="A339" s="2" t="n"/>
      <c r="B339" s="7" t="n"/>
      <c r="C339" s="2" t="n"/>
      <c r="D339" s="7" t="n"/>
      <c r="E339" s="7" t="n"/>
      <c r="F339" s="7" t="n"/>
      <c r="G339" s="2" t="n"/>
    </row>
    <row r="340">
      <c r="A340" s="2" t="n"/>
      <c r="B340" s="7" t="n"/>
      <c r="C340" s="2" t="n"/>
      <c r="D340" s="7" t="n"/>
      <c r="E340" s="7" t="n"/>
      <c r="F340" s="7" t="n"/>
      <c r="G340" s="2" t="n"/>
    </row>
    <row r="341">
      <c r="A341" s="2" t="n"/>
      <c r="B341" s="7" t="n"/>
      <c r="C341" s="2" t="n"/>
      <c r="D341" s="7" t="n"/>
      <c r="E341" s="7" t="n"/>
      <c r="F341" s="7" t="n"/>
      <c r="G341" s="2" t="n"/>
    </row>
    <row r="342">
      <c r="A342" s="2" t="n"/>
      <c r="B342" s="7" t="n"/>
      <c r="C342" s="2" t="n"/>
      <c r="D342" s="7" t="n"/>
      <c r="E342" s="7" t="n"/>
      <c r="F342" s="7" t="n"/>
      <c r="G342" s="2" t="n"/>
    </row>
    <row r="343">
      <c r="A343" s="2" t="n"/>
      <c r="B343" s="7" t="n"/>
      <c r="C343" s="2" t="n"/>
      <c r="D343" s="7" t="n"/>
      <c r="E343" s="7" t="n"/>
      <c r="F343" s="7" t="n"/>
      <c r="G343" s="2" t="n"/>
    </row>
    <row r="344">
      <c r="A344" s="2" t="n"/>
      <c r="B344" s="7" t="n"/>
      <c r="C344" s="2" t="n"/>
      <c r="D344" s="7" t="n"/>
      <c r="E344" s="7" t="n"/>
      <c r="F344" s="7" t="n"/>
      <c r="G344" s="2" t="n"/>
    </row>
    <row r="345">
      <c r="A345" s="2" t="n"/>
      <c r="B345" s="7" t="n"/>
      <c r="C345" s="2" t="n"/>
      <c r="D345" s="7" t="n"/>
      <c r="E345" s="7" t="n"/>
      <c r="F345" s="7" t="n"/>
      <c r="G345" s="2" t="n"/>
    </row>
    <row r="346">
      <c r="A346" s="2" t="n"/>
      <c r="B346" s="7" t="n"/>
      <c r="C346" s="2" t="n"/>
      <c r="D346" s="7" t="n"/>
      <c r="E346" s="7" t="n"/>
      <c r="F346" s="7" t="n"/>
      <c r="G346" s="2" t="n"/>
    </row>
    <row r="347">
      <c r="A347" s="2" t="n"/>
      <c r="B347" s="7" t="n"/>
      <c r="C347" s="2" t="n"/>
      <c r="D347" s="7" t="n"/>
      <c r="E347" s="7" t="n"/>
      <c r="F347" s="7" t="n"/>
      <c r="G347" s="2" t="n"/>
    </row>
    <row r="348">
      <c r="A348" s="2" t="n"/>
      <c r="B348" s="7" t="n"/>
      <c r="C348" s="2" t="n"/>
      <c r="D348" s="7" t="n"/>
      <c r="E348" s="7" t="n"/>
      <c r="F348" s="7" t="n"/>
      <c r="G348" s="2" t="n"/>
    </row>
    <row r="349">
      <c r="A349" s="2" t="n"/>
      <c r="B349" s="7" t="n"/>
      <c r="C349" s="2" t="n"/>
      <c r="D349" s="7" t="n"/>
      <c r="E349" s="7" t="n"/>
      <c r="F349" s="7" t="n"/>
      <c r="G349" s="2" t="n"/>
    </row>
    <row r="350">
      <c r="A350" s="2" t="n"/>
      <c r="B350" s="7" t="n"/>
      <c r="C350" s="2" t="n"/>
      <c r="D350" s="7" t="n"/>
      <c r="E350" s="7" t="n"/>
      <c r="F350" s="7" t="n"/>
      <c r="G350" s="2" t="n"/>
    </row>
    <row r="351">
      <c r="A351" s="2" t="n"/>
      <c r="B351" s="7" t="n"/>
      <c r="C351" s="2" t="n"/>
      <c r="D351" s="7" t="n"/>
      <c r="E351" s="7" t="n"/>
      <c r="F351" s="7" t="n"/>
      <c r="G351" s="2" t="n"/>
    </row>
    <row r="352">
      <c r="A352" s="2" t="n"/>
      <c r="B352" s="7" t="n"/>
      <c r="C352" s="2" t="n"/>
      <c r="D352" s="7" t="n"/>
      <c r="E352" s="7" t="n"/>
      <c r="F352" s="7" t="n"/>
      <c r="G352" s="2" t="n"/>
    </row>
    <row r="353">
      <c r="A353" s="2" t="n"/>
      <c r="B353" s="7" t="n"/>
      <c r="C353" s="2" t="n"/>
      <c r="D353" s="7" t="n"/>
      <c r="E353" s="7" t="n"/>
      <c r="F353" s="7" t="n"/>
      <c r="G353" s="2" t="n"/>
    </row>
    <row r="354">
      <c r="A354" s="2" t="n"/>
      <c r="B354" s="7" t="n"/>
      <c r="C354" s="2" t="n"/>
      <c r="D354" s="7" t="n"/>
      <c r="E354" s="7" t="n"/>
      <c r="F354" s="7" t="n"/>
      <c r="G354" s="2" t="n"/>
    </row>
    <row r="355">
      <c r="A355" s="2" t="n"/>
      <c r="B355" s="7" t="n"/>
      <c r="C355" s="2" t="n"/>
      <c r="D355" s="7" t="n"/>
      <c r="E355" s="7" t="n"/>
      <c r="F355" s="7" t="n"/>
      <c r="G355" s="2" t="n"/>
    </row>
    <row r="356">
      <c r="A356" s="2" t="n"/>
      <c r="B356" s="7" t="n"/>
      <c r="C356" s="2" t="n"/>
      <c r="D356" s="7" t="n"/>
      <c r="E356" s="7" t="n"/>
      <c r="F356" s="7" t="n"/>
      <c r="G356" s="2" t="n"/>
    </row>
    <row r="357">
      <c r="A357" s="2" t="n"/>
      <c r="B357" s="7" t="n"/>
      <c r="C357" s="2" t="n"/>
      <c r="D357" s="7" t="n"/>
      <c r="E357" s="7" t="n"/>
      <c r="F357" s="7" t="n"/>
      <c r="G357" s="2" t="n"/>
    </row>
    <row r="358">
      <c r="A358" s="2" t="n"/>
      <c r="B358" s="7" t="n"/>
      <c r="C358" s="2" t="n"/>
      <c r="D358" s="7" t="n"/>
      <c r="E358" s="7" t="n"/>
      <c r="F358" s="7" t="n"/>
      <c r="G358" s="2" t="n"/>
    </row>
    <row r="359">
      <c r="A359" s="2" t="n"/>
      <c r="B359" s="7" t="n"/>
      <c r="C359" s="2" t="n"/>
      <c r="D359" s="7" t="n"/>
      <c r="E359" s="7" t="n"/>
      <c r="F359" s="7" t="n"/>
      <c r="G359" s="2" t="n"/>
    </row>
    <row r="360">
      <c r="A360" s="2" t="n"/>
      <c r="B360" s="7" t="n"/>
      <c r="C360" s="2" t="n"/>
      <c r="D360" s="7" t="n"/>
      <c r="E360" s="7" t="n"/>
      <c r="F360" s="7" t="n"/>
      <c r="G360" s="2" t="n"/>
    </row>
    <row r="361">
      <c r="A361" s="2" t="n"/>
      <c r="B361" s="7" t="n"/>
      <c r="C361" s="2" t="n"/>
      <c r="D361" s="7" t="n"/>
      <c r="E361" s="7" t="n"/>
      <c r="F361" s="7" t="n"/>
      <c r="G361" s="2" t="n"/>
    </row>
    <row r="362">
      <c r="A362" s="2" t="n"/>
      <c r="B362" s="7" t="n"/>
      <c r="C362" s="2" t="n"/>
      <c r="D362" s="7" t="n"/>
      <c r="E362" s="7" t="n"/>
      <c r="F362" s="7" t="n"/>
      <c r="G362" s="2" t="n"/>
    </row>
    <row r="363">
      <c r="A363" s="2" t="n"/>
      <c r="B363" s="7" t="n"/>
      <c r="C363" s="2" t="n"/>
      <c r="D363" s="7" t="n"/>
      <c r="E363" s="7" t="n"/>
      <c r="F363" s="7" t="n"/>
      <c r="G363" s="2" t="n"/>
    </row>
    <row r="364">
      <c r="A364" s="2" t="n"/>
      <c r="B364" s="7" t="n"/>
      <c r="C364" s="2" t="n"/>
      <c r="D364" s="7" t="n"/>
      <c r="E364" s="7" t="n"/>
      <c r="F364" s="7" t="n"/>
      <c r="G364" s="2" t="n"/>
    </row>
    <row r="365">
      <c r="A365" s="2" t="n"/>
      <c r="B365" s="7" t="n"/>
      <c r="C365" s="2" t="n"/>
      <c r="D365" s="7" t="n"/>
      <c r="E365" s="7" t="n"/>
      <c r="F365" s="7" t="n"/>
      <c r="G365" s="2" t="n"/>
    </row>
    <row r="366">
      <c r="A366" s="2" t="n"/>
      <c r="B366" s="7" t="n"/>
      <c r="C366" s="2" t="n"/>
      <c r="D366" s="7" t="n"/>
      <c r="E366" s="7" t="n"/>
      <c r="F366" s="7" t="n"/>
      <c r="G366" s="2" t="n"/>
    </row>
    <row r="367">
      <c r="A367" s="2" t="n"/>
      <c r="B367" s="7" t="n"/>
      <c r="C367" s="2" t="n"/>
      <c r="D367" s="7" t="n"/>
      <c r="E367" s="7" t="n"/>
      <c r="F367" s="7" t="n"/>
      <c r="G367" s="2" t="n"/>
    </row>
    <row r="368">
      <c r="A368" s="2" t="n"/>
      <c r="B368" s="7" t="n"/>
      <c r="C368" s="2" t="n"/>
      <c r="D368" s="7" t="n"/>
      <c r="E368" s="7" t="n"/>
      <c r="F368" s="7" t="n"/>
      <c r="G368" s="2" t="n"/>
    </row>
    <row r="369">
      <c r="A369" s="2" t="n"/>
      <c r="B369" s="7" t="n"/>
      <c r="C369" s="2" t="n"/>
      <c r="D369" s="7" t="n"/>
      <c r="E369" s="7" t="n"/>
      <c r="F369" s="7" t="n"/>
      <c r="G369" s="2" t="n"/>
    </row>
    <row r="370">
      <c r="A370" s="2" t="n"/>
      <c r="B370" s="7" t="n"/>
      <c r="C370" s="2" t="n"/>
      <c r="D370" s="7" t="n"/>
      <c r="E370" s="7" t="n"/>
      <c r="F370" s="7" t="n"/>
      <c r="G370" s="2" t="n"/>
    </row>
    <row r="371">
      <c r="A371" s="2" t="n"/>
      <c r="B371" s="7" t="n"/>
      <c r="C371" s="2" t="n"/>
      <c r="D371" s="7" t="n"/>
      <c r="E371" s="7" t="n"/>
      <c r="F371" s="7" t="n"/>
      <c r="G371" s="2" t="n"/>
    </row>
    <row r="372">
      <c r="A372" s="2" t="n"/>
      <c r="B372" s="7" t="n"/>
      <c r="C372" s="2" t="n"/>
      <c r="D372" s="7" t="n"/>
      <c r="E372" s="7" t="n"/>
      <c r="F372" s="7" t="n"/>
      <c r="G372" s="2" t="n"/>
    </row>
    <row r="373">
      <c r="A373" s="2" t="n"/>
      <c r="B373" s="7" t="n"/>
      <c r="C373" s="2" t="n"/>
      <c r="D373" s="7" t="n"/>
      <c r="E373" s="7" t="n"/>
      <c r="F373" s="7" t="n"/>
      <c r="G373" s="2" t="n"/>
    </row>
    <row r="374">
      <c r="A374" s="2" t="n"/>
      <c r="B374" s="7" t="n"/>
      <c r="C374" s="2" t="n"/>
      <c r="D374" s="7" t="n"/>
      <c r="E374" s="7" t="n"/>
      <c r="F374" s="7" t="n"/>
      <c r="G374" s="2" t="n"/>
    </row>
    <row r="375">
      <c r="A375" s="2" t="n"/>
      <c r="B375" s="7" t="n"/>
      <c r="C375" s="2" t="n"/>
      <c r="D375" s="7" t="n"/>
      <c r="E375" s="7" t="n"/>
      <c r="F375" s="7" t="n"/>
      <c r="G375" s="2" t="n"/>
    </row>
    <row r="376">
      <c r="A376" s="2" t="n"/>
      <c r="B376" s="7" t="n"/>
      <c r="C376" s="2" t="n"/>
      <c r="D376" s="7" t="n"/>
      <c r="E376" s="7" t="n"/>
      <c r="F376" s="7" t="n"/>
      <c r="G376" s="2" t="n"/>
    </row>
    <row r="377">
      <c r="A377" s="2" t="n"/>
      <c r="B377" s="7" t="n"/>
      <c r="C377" s="2" t="n"/>
      <c r="D377" s="7" t="n"/>
      <c r="E377" s="7" t="n"/>
      <c r="F377" s="7" t="n"/>
      <c r="G377" s="2" t="n"/>
    </row>
    <row r="378">
      <c r="A378" s="2" t="n"/>
      <c r="B378" s="7" t="n"/>
      <c r="C378" s="2" t="n"/>
      <c r="D378" s="7" t="n"/>
      <c r="E378" s="7" t="n"/>
      <c r="F378" s="7" t="n"/>
      <c r="G378" s="2" t="n"/>
    </row>
    <row r="379">
      <c r="A379" s="2" t="n"/>
      <c r="B379" s="7" t="n"/>
      <c r="C379" s="2" t="n"/>
      <c r="D379" s="7" t="n"/>
      <c r="E379" s="7" t="n"/>
      <c r="F379" s="7" t="n"/>
      <c r="G379" s="2" t="n"/>
    </row>
    <row r="380">
      <c r="A380" s="2" t="n"/>
      <c r="B380" s="7" t="n"/>
      <c r="C380" s="2" t="n"/>
      <c r="D380" s="7" t="n"/>
      <c r="E380" s="7" t="n"/>
      <c r="F380" s="7" t="n"/>
      <c r="G380" s="2" t="n"/>
    </row>
    <row r="381">
      <c r="A381" s="2" t="n"/>
      <c r="B381" s="7" t="n"/>
      <c r="C381" s="2" t="n"/>
      <c r="D381" s="7" t="n"/>
      <c r="E381" s="7" t="n"/>
      <c r="F381" s="7" t="n"/>
      <c r="G381" s="2" t="n"/>
    </row>
    <row r="382">
      <c r="A382" s="2" t="n"/>
      <c r="B382" s="7" t="n"/>
      <c r="C382" s="2" t="n"/>
      <c r="D382" s="7" t="n"/>
      <c r="E382" s="7" t="n"/>
      <c r="F382" s="7" t="n"/>
      <c r="G382" s="2" t="n"/>
    </row>
    <row r="383">
      <c r="A383" s="2" t="n"/>
      <c r="B383" s="7" t="n"/>
      <c r="C383" s="2" t="n"/>
      <c r="D383" s="7" t="n"/>
      <c r="E383" s="7" t="n"/>
      <c r="F383" s="7" t="n"/>
      <c r="G383" s="2" t="n"/>
    </row>
    <row r="384">
      <c r="A384" s="2" t="n"/>
      <c r="B384" s="7" t="n"/>
      <c r="C384" s="2" t="n"/>
      <c r="D384" s="7" t="n"/>
      <c r="E384" s="7" t="n"/>
      <c r="F384" s="7" t="n"/>
      <c r="G384" s="2" t="n"/>
    </row>
    <row r="385">
      <c r="A385" s="2" t="n"/>
      <c r="B385" s="7" t="n"/>
      <c r="C385" s="2" t="n"/>
      <c r="D385" s="7" t="n"/>
      <c r="E385" s="7" t="n"/>
      <c r="F385" s="7" t="n"/>
      <c r="G385" s="2" t="n"/>
    </row>
    <row r="386">
      <c r="A386" s="2" t="n"/>
      <c r="B386" s="7" t="n"/>
      <c r="C386" s="2" t="n"/>
      <c r="D386" s="7" t="n"/>
      <c r="E386" s="7" t="n"/>
      <c r="F386" s="7" t="n"/>
      <c r="G386" s="2" t="n"/>
    </row>
    <row r="387">
      <c r="A387" s="2" t="n"/>
      <c r="B387" s="7" t="n"/>
      <c r="C387" s="2" t="n"/>
      <c r="D387" s="7" t="n"/>
      <c r="E387" s="7" t="n"/>
      <c r="F387" s="7" t="n"/>
      <c r="G387" s="2" t="n"/>
    </row>
    <row r="388">
      <c r="A388" s="2" t="n"/>
      <c r="B388" s="7" t="n"/>
      <c r="C388" s="2" t="n"/>
      <c r="D388" s="7" t="n"/>
      <c r="E388" s="7" t="n"/>
      <c r="F388" s="7" t="n"/>
      <c r="G388" s="2" t="n"/>
    </row>
    <row r="389">
      <c r="A389" s="2" t="n"/>
      <c r="B389" s="7" t="n"/>
      <c r="C389" s="2" t="n"/>
      <c r="D389" s="7" t="n"/>
      <c r="E389" s="7" t="n"/>
      <c r="F389" s="7" t="n"/>
      <c r="G389" s="2" t="n"/>
    </row>
    <row r="390">
      <c r="A390" s="2" t="n"/>
      <c r="B390" s="7" t="n"/>
      <c r="C390" s="2" t="n"/>
      <c r="D390" s="7" t="n"/>
      <c r="E390" s="7" t="n"/>
      <c r="F390" s="7" t="n"/>
      <c r="G390" s="2" t="n"/>
    </row>
    <row r="391">
      <c r="A391" s="2" t="n"/>
      <c r="B391" s="7" t="n"/>
      <c r="C391" s="2" t="n"/>
      <c r="D391" s="7" t="n"/>
      <c r="E391" s="7" t="n"/>
      <c r="F391" s="7" t="n"/>
      <c r="G391" s="2" t="n"/>
    </row>
    <row r="392">
      <c r="A392" s="2" t="n"/>
      <c r="B392" s="7" t="n"/>
      <c r="C392" s="2" t="n"/>
      <c r="D392" s="7" t="n"/>
      <c r="E392" s="7" t="n"/>
      <c r="F392" s="7" t="n"/>
      <c r="G392" s="2" t="n"/>
    </row>
    <row r="393">
      <c r="A393" s="2" t="n"/>
      <c r="B393" s="7" t="n"/>
      <c r="C393" s="2" t="n"/>
      <c r="D393" s="7" t="n"/>
      <c r="E393" s="7" t="n"/>
      <c r="F393" s="7" t="n"/>
      <c r="G393" s="2" t="n"/>
    </row>
    <row r="394">
      <c r="A394" s="2" t="n"/>
      <c r="B394" s="7" t="n"/>
      <c r="C394" s="2" t="n"/>
      <c r="D394" s="7" t="n"/>
      <c r="E394" s="7" t="n"/>
      <c r="F394" s="7" t="n"/>
      <c r="G394" s="2" t="n"/>
    </row>
    <row r="395">
      <c r="A395" s="2" t="n"/>
      <c r="B395" s="7" t="n"/>
      <c r="C395" s="2" t="n"/>
      <c r="D395" s="7" t="n"/>
      <c r="E395" s="7" t="n"/>
      <c r="F395" s="7" t="n"/>
      <c r="G395" s="2" t="n"/>
    </row>
    <row r="396">
      <c r="A396" s="2" t="n"/>
      <c r="B396" s="7" t="n"/>
      <c r="C396" s="2" t="n"/>
      <c r="D396" s="7" t="n"/>
      <c r="E396" s="7" t="n"/>
      <c r="F396" s="7" t="n"/>
      <c r="G396" s="2" t="n"/>
    </row>
    <row r="397">
      <c r="A397" s="2" t="n"/>
      <c r="B397" s="7" t="n"/>
      <c r="C397" s="2" t="n"/>
      <c r="D397" s="7" t="n"/>
      <c r="E397" s="7" t="n"/>
      <c r="F397" s="7" t="n"/>
      <c r="G397" s="2" t="n"/>
    </row>
    <row r="398">
      <c r="A398" s="2" t="n"/>
      <c r="B398" s="7" t="n"/>
      <c r="C398" s="2" t="n"/>
      <c r="D398" s="7" t="n"/>
      <c r="E398" s="7" t="n"/>
      <c r="F398" s="7" t="n"/>
      <c r="G398" s="2" t="n"/>
    </row>
    <row r="399">
      <c r="A399" s="2" t="n"/>
      <c r="B399" s="7" t="n"/>
      <c r="C399" s="2" t="n"/>
      <c r="D399" s="7" t="n"/>
      <c r="E399" s="7" t="n"/>
      <c r="F399" s="7" t="n"/>
      <c r="G399" s="2" t="n"/>
    </row>
    <row r="400">
      <c r="A400" s="2" t="n"/>
      <c r="B400" s="7" t="n"/>
      <c r="C400" s="2" t="n"/>
      <c r="D400" s="7" t="n"/>
      <c r="E400" s="7" t="n"/>
      <c r="F400" s="7" t="n"/>
      <c r="G400" s="2" t="n"/>
    </row>
    <row r="401">
      <c r="A401" s="2" t="n"/>
      <c r="B401" s="7" t="n"/>
      <c r="C401" s="2" t="n"/>
      <c r="D401" s="7" t="n"/>
      <c r="E401" s="7" t="n"/>
      <c r="F401" s="7" t="n"/>
      <c r="G401" s="2" t="n"/>
    </row>
    <row r="402">
      <c r="A402" s="2" t="n"/>
      <c r="B402" s="7" t="n"/>
      <c r="C402" s="2" t="n"/>
      <c r="D402" s="7" t="n"/>
      <c r="E402" s="7" t="n"/>
      <c r="F402" s="7" t="n"/>
      <c r="G402" s="2" t="n"/>
    </row>
    <row r="403">
      <c r="A403" s="2" t="n"/>
      <c r="B403" s="7" t="n"/>
      <c r="C403" s="2" t="n"/>
      <c r="D403" s="7" t="n"/>
      <c r="E403" s="7" t="n"/>
      <c r="F403" s="7" t="n"/>
      <c r="G403" s="2" t="n"/>
    </row>
    <row r="404">
      <c r="A404" s="2" t="n"/>
      <c r="B404" s="7" t="n"/>
      <c r="C404" s="2" t="n"/>
      <c r="D404" s="7" t="n"/>
      <c r="E404" s="7" t="n"/>
      <c r="F404" s="7" t="n"/>
      <c r="G404" s="2" t="n"/>
    </row>
    <row r="405">
      <c r="A405" s="2" t="n"/>
      <c r="B405" s="7" t="n"/>
      <c r="C405" s="2" t="n"/>
      <c r="D405" s="7" t="n"/>
      <c r="E405" s="7" t="n"/>
      <c r="F405" s="7" t="n"/>
      <c r="G405" s="2" t="n"/>
    </row>
    <row r="406">
      <c r="A406" s="2" t="n"/>
      <c r="B406" s="7" t="n"/>
      <c r="C406" s="2" t="n"/>
      <c r="D406" s="7" t="n"/>
      <c r="E406" s="7" t="n"/>
      <c r="F406" s="7" t="n"/>
      <c r="G406" s="2" t="n"/>
    </row>
    <row r="407">
      <c r="A407" s="2" t="n"/>
      <c r="B407" s="7" t="n"/>
      <c r="C407" s="2" t="n"/>
      <c r="D407" s="7" t="n"/>
      <c r="E407" s="7" t="n"/>
      <c r="F407" s="7" t="n"/>
      <c r="G407" s="2" t="n"/>
    </row>
    <row r="408">
      <c r="A408" s="2" t="n"/>
      <c r="B408" s="7" t="n"/>
      <c r="C408" s="2" t="n"/>
      <c r="D408" s="7" t="n"/>
      <c r="E408" s="7" t="n"/>
      <c r="F408" s="7" t="n"/>
      <c r="G408" s="2" t="n"/>
    </row>
    <row r="409">
      <c r="A409" s="2" t="n"/>
      <c r="B409" s="7" t="n"/>
      <c r="C409" s="2" t="n"/>
      <c r="D409" s="7" t="n"/>
      <c r="E409" s="7" t="n"/>
      <c r="F409" s="7" t="n"/>
      <c r="G409" s="2" t="n"/>
    </row>
    <row r="410">
      <c r="A410" s="2" t="n"/>
      <c r="B410" s="7" t="n"/>
      <c r="C410" s="2" t="n"/>
      <c r="D410" s="7" t="n"/>
      <c r="E410" s="7" t="n"/>
      <c r="F410" s="7" t="n"/>
      <c r="G410" s="2" t="n"/>
    </row>
    <row r="411">
      <c r="A411" s="2" t="n"/>
      <c r="B411" s="7" t="n"/>
      <c r="C411" s="2" t="n"/>
      <c r="D411" s="7" t="n"/>
      <c r="E411" s="7" t="n"/>
      <c r="F411" s="7" t="n"/>
      <c r="G411" s="2" t="n"/>
    </row>
    <row r="412">
      <c r="A412" s="2" t="n"/>
      <c r="B412" s="7" t="n"/>
      <c r="C412" s="2" t="n"/>
      <c r="D412" s="7" t="n"/>
      <c r="E412" s="7" t="n"/>
      <c r="F412" s="7" t="n"/>
      <c r="G412" s="2" t="n"/>
    </row>
    <row r="413">
      <c r="A413" s="2" t="n"/>
      <c r="B413" s="7" t="n"/>
      <c r="C413" s="2" t="n"/>
      <c r="D413" s="7" t="n"/>
      <c r="E413" s="7" t="n"/>
      <c r="F413" s="7" t="n"/>
      <c r="G413" s="2" t="n"/>
    </row>
    <row r="414">
      <c r="A414" s="2" t="n"/>
      <c r="B414" s="7" t="n"/>
      <c r="C414" s="2" t="n"/>
      <c r="D414" s="7" t="n"/>
      <c r="E414" s="7" t="n"/>
      <c r="F414" s="7" t="n"/>
      <c r="G414" s="2" t="n"/>
    </row>
    <row r="415">
      <c r="A415" s="2" t="n"/>
      <c r="B415" s="7" t="n"/>
      <c r="C415" s="2" t="n"/>
      <c r="D415" s="7" t="n"/>
      <c r="E415" s="7" t="n"/>
      <c r="F415" s="7" t="n"/>
      <c r="G415" s="2" t="n"/>
    </row>
    <row r="416">
      <c r="A416" s="2" t="n"/>
      <c r="B416" s="7" t="n"/>
      <c r="C416" s="2" t="n"/>
      <c r="D416" s="7" t="n"/>
      <c r="E416" s="7" t="n"/>
      <c r="F416" s="7" t="n"/>
      <c r="G416" s="2" t="n"/>
    </row>
    <row r="417">
      <c r="A417" s="2" t="n"/>
      <c r="B417" s="7" t="n"/>
      <c r="C417" s="2" t="n"/>
      <c r="D417" s="7" t="n"/>
      <c r="E417" s="7" t="n"/>
      <c r="F417" s="7" t="n"/>
      <c r="G417" s="2" t="n"/>
    </row>
    <row r="418">
      <c r="A418" s="2" t="n"/>
      <c r="B418" s="7" t="n"/>
      <c r="C418" s="2" t="n"/>
      <c r="D418" s="7" t="n"/>
      <c r="E418" s="7" t="n"/>
      <c r="F418" s="7" t="n"/>
      <c r="G418" s="2" t="n"/>
    </row>
    <row r="419">
      <c r="A419" s="2" t="n"/>
      <c r="B419" s="7" t="n"/>
      <c r="C419" s="2" t="n"/>
      <c r="D419" s="7" t="n"/>
      <c r="E419" s="7" t="n"/>
      <c r="F419" s="7" t="n"/>
      <c r="G419" s="2" t="n"/>
    </row>
    <row r="420">
      <c r="A420" s="2" t="n"/>
      <c r="B420" s="7" t="n"/>
      <c r="C420" s="2" t="n"/>
      <c r="D420" s="7" t="n"/>
      <c r="E420" s="7" t="n"/>
      <c r="F420" s="7" t="n"/>
      <c r="G420" s="2" t="n"/>
    </row>
    <row r="421">
      <c r="A421" s="2" t="n"/>
      <c r="B421" s="7" t="n"/>
      <c r="C421" s="2" t="n"/>
      <c r="D421" s="7" t="n"/>
      <c r="E421" s="7" t="n"/>
      <c r="F421" s="7" t="n"/>
      <c r="G421" s="2" t="n"/>
    </row>
    <row r="422">
      <c r="A422" s="2" t="n"/>
      <c r="B422" s="7" t="n"/>
      <c r="C422" s="2" t="n"/>
      <c r="D422" s="7" t="n"/>
      <c r="E422" s="7" t="n"/>
      <c r="F422" s="7" t="n"/>
      <c r="G422" s="2" t="n"/>
    </row>
    <row r="423">
      <c r="A423" s="2" t="n"/>
      <c r="B423" s="7" t="n"/>
      <c r="C423" s="2" t="n"/>
      <c r="D423" s="7" t="n"/>
      <c r="E423" s="7" t="n"/>
      <c r="F423" s="7" t="n"/>
      <c r="G423" s="2" t="n"/>
    </row>
    <row r="424">
      <c r="A424" s="2" t="n"/>
      <c r="B424" s="7" t="n"/>
      <c r="C424" s="2" t="n"/>
      <c r="D424" s="7" t="n"/>
      <c r="E424" s="7" t="n"/>
      <c r="F424" s="7" t="n"/>
      <c r="G424" s="2" t="n"/>
    </row>
    <row r="425">
      <c r="A425" s="2" t="n"/>
      <c r="B425" s="7" t="n"/>
      <c r="C425" s="2" t="n"/>
      <c r="D425" s="7" t="n"/>
      <c r="E425" s="7" t="n"/>
      <c r="F425" s="7" t="n"/>
      <c r="G425" s="2" t="n"/>
    </row>
    <row r="426">
      <c r="A426" s="2" t="n"/>
      <c r="B426" s="7" t="n"/>
      <c r="C426" s="2" t="n"/>
      <c r="D426" s="7" t="n"/>
      <c r="E426" s="7" t="n"/>
      <c r="F426" s="7" t="n"/>
      <c r="G426" s="2" t="n"/>
    </row>
    <row r="427">
      <c r="A427" s="2" t="n"/>
      <c r="B427" s="7" t="n"/>
      <c r="C427" s="2" t="n"/>
      <c r="D427" s="7" t="n"/>
      <c r="E427" s="7" t="n"/>
      <c r="F427" s="7" t="n"/>
      <c r="G427" s="2" t="n"/>
    </row>
    <row r="428">
      <c r="A428" s="2" t="n"/>
      <c r="B428" s="7" t="n"/>
      <c r="C428" s="2" t="n"/>
      <c r="D428" s="7" t="n"/>
      <c r="E428" s="7" t="n"/>
      <c r="F428" s="7" t="n"/>
      <c r="G428" s="2" t="n"/>
    </row>
    <row r="429">
      <c r="A429" s="2" t="n"/>
      <c r="B429" s="7" t="n"/>
      <c r="C429" s="2" t="n"/>
      <c r="D429" s="7" t="n"/>
      <c r="E429" s="7" t="n"/>
      <c r="F429" s="7" t="n"/>
      <c r="G429" s="2" t="n"/>
    </row>
    <row r="430">
      <c r="A430" s="2" t="n"/>
      <c r="B430" s="7" t="n"/>
      <c r="C430" s="2" t="n"/>
      <c r="D430" s="7" t="n"/>
      <c r="E430" s="7" t="n"/>
      <c r="F430" s="7" t="n"/>
      <c r="G430" s="2" t="n"/>
    </row>
    <row r="431">
      <c r="A431" s="2" t="n"/>
      <c r="B431" s="7" t="n"/>
      <c r="C431" s="2" t="n"/>
      <c r="D431" s="7" t="n"/>
      <c r="E431" s="7" t="n"/>
      <c r="F431" s="7" t="n"/>
      <c r="G431" s="2" t="n"/>
    </row>
    <row r="432">
      <c r="A432" s="2" t="n"/>
      <c r="B432" s="7" t="n"/>
      <c r="C432" s="2" t="n"/>
      <c r="D432" s="7" t="n"/>
      <c r="E432" s="7" t="n"/>
      <c r="F432" s="7" t="n"/>
      <c r="G432" s="2" t="n"/>
    </row>
    <row r="433">
      <c r="A433" s="2" t="n"/>
      <c r="B433" s="7" t="n"/>
      <c r="C433" s="2" t="n"/>
      <c r="D433" s="7" t="n"/>
      <c r="E433" s="7" t="n"/>
      <c r="F433" s="7" t="n"/>
      <c r="G433" s="2" t="n"/>
    </row>
    <row r="434">
      <c r="A434" s="2" t="n"/>
      <c r="B434" s="7" t="n"/>
      <c r="C434" s="2" t="n"/>
      <c r="D434" s="7" t="n"/>
      <c r="E434" s="7" t="n"/>
      <c r="F434" s="7" t="n"/>
      <c r="G434" s="2" t="n"/>
    </row>
    <row r="435">
      <c r="A435" s="2" t="n"/>
      <c r="B435" s="7" t="n"/>
      <c r="C435" s="2" t="n"/>
      <c r="D435" s="7" t="n"/>
      <c r="E435" s="7" t="n"/>
      <c r="F435" s="7" t="n"/>
      <c r="G435" s="2" t="n"/>
    </row>
    <row r="436">
      <c r="A436" s="2" t="n"/>
      <c r="B436" s="7" t="n"/>
      <c r="C436" s="2" t="n"/>
      <c r="D436" s="7" t="n"/>
      <c r="E436" s="7" t="n"/>
      <c r="F436" s="7" t="n"/>
      <c r="G436" s="2" t="n"/>
    </row>
    <row r="437">
      <c r="A437" s="2" t="n"/>
      <c r="B437" s="7" t="n"/>
      <c r="C437" s="2" t="n"/>
      <c r="D437" s="7" t="n"/>
      <c r="E437" s="7" t="n"/>
      <c r="F437" s="7" t="n"/>
      <c r="G437" s="2" t="n"/>
    </row>
    <row r="438">
      <c r="A438" s="2" t="n"/>
      <c r="B438" s="7" t="n"/>
      <c r="C438" s="2" t="n"/>
      <c r="D438" s="7" t="n"/>
      <c r="E438" s="7" t="n"/>
      <c r="F438" s="7" t="n"/>
      <c r="G438" s="2" t="n"/>
    </row>
    <row r="439">
      <c r="A439" s="2" t="n"/>
      <c r="B439" s="7" t="n"/>
      <c r="C439" s="2" t="n"/>
      <c r="D439" s="7" t="n"/>
      <c r="E439" s="7" t="n"/>
      <c r="F439" s="7" t="n"/>
      <c r="G439" s="2" t="n"/>
    </row>
    <row r="440">
      <c r="A440" s="2" t="n"/>
      <c r="B440" s="7" t="n"/>
      <c r="C440" s="2" t="n"/>
      <c r="D440" s="7" t="n"/>
      <c r="E440" s="7" t="n"/>
      <c r="F440" s="7" t="n"/>
      <c r="G440" s="2" t="n"/>
    </row>
    <row r="441">
      <c r="A441" s="2" t="n"/>
      <c r="B441" s="7" t="n"/>
      <c r="C441" s="2" t="n"/>
      <c r="D441" s="7" t="n"/>
      <c r="E441" s="7" t="n"/>
      <c r="F441" s="7" t="n"/>
      <c r="G441" s="2" t="n"/>
    </row>
    <row r="442">
      <c r="A442" s="2" t="n"/>
      <c r="B442" s="7" t="n"/>
      <c r="C442" s="2" t="n"/>
      <c r="D442" s="7" t="n"/>
      <c r="E442" s="7" t="n"/>
      <c r="F442" s="7" t="n"/>
      <c r="G442" s="2" t="n"/>
    </row>
    <row r="443">
      <c r="A443" s="2" t="n"/>
      <c r="B443" s="7" t="n"/>
      <c r="C443" s="2" t="n"/>
      <c r="D443" s="7" t="n"/>
      <c r="E443" s="7" t="n"/>
      <c r="F443" s="7" t="n"/>
      <c r="G443" s="2" t="n"/>
    </row>
    <row r="444">
      <c r="A444" s="2" t="n"/>
      <c r="B444" s="7" t="n"/>
      <c r="C444" s="2" t="n"/>
      <c r="D444" s="7" t="n"/>
      <c r="E444" s="7" t="n"/>
      <c r="F444" s="7" t="n"/>
      <c r="G444" s="2" t="n"/>
    </row>
    <row r="445">
      <c r="A445" s="2" t="n"/>
      <c r="B445" s="7" t="n"/>
      <c r="C445" s="2" t="n"/>
      <c r="D445" s="7" t="n"/>
      <c r="E445" s="7" t="n"/>
      <c r="F445" s="7" t="n"/>
      <c r="G445" s="2" t="n"/>
    </row>
    <row r="446">
      <c r="A446" s="2" t="n"/>
      <c r="B446" s="7" t="n"/>
      <c r="C446" s="2" t="n"/>
      <c r="D446" s="7" t="n"/>
      <c r="E446" s="7" t="n"/>
      <c r="F446" s="7" t="n"/>
      <c r="G446" s="2" t="n"/>
    </row>
    <row r="447">
      <c r="A447" s="2" t="n"/>
      <c r="B447" s="7" t="n"/>
      <c r="C447" s="2" t="n"/>
      <c r="D447" s="7" t="n"/>
      <c r="E447" s="7" t="n"/>
      <c r="F447" s="7" t="n"/>
      <c r="G447" s="2" t="n"/>
    </row>
    <row r="448">
      <c r="A448" s="2" t="n"/>
      <c r="B448" s="7" t="n"/>
      <c r="C448" s="2" t="n"/>
      <c r="D448" s="7" t="n"/>
      <c r="E448" s="7" t="n"/>
      <c r="F448" s="7" t="n"/>
      <c r="G448" s="2" t="n"/>
    </row>
    <row r="449">
      <c r="A449" s="2" t="n"/>
      <c r="B449" s="7" t="n"/>
      <c r="C449" s="2" t="n"/>
      <c r="D449" s="7" t="n"/>
      <c r="E449" s="7" t="n"/>
      <c r="F449" s="7" t="n"/>
      <c r="G449" s="2" t="n"/>
    </row>
    <row r="450">
      <c r="A450" s="2" t="n"/>
      <c r="B450" s="7" t="n"/>
      <c r="C450" s="2" t="n"/>
      <c r="D450" s="7" t="n"/>
      <c r="E450" s="7" t="n"/>
      <c r="F450" s="7" t="n"/>
      <c r="G450" s="2" t="n"/>
    </row>
    <row r="451">
      <c r="A451" s="2" t="n"/>
      <c r="B451" s="7" t="n"/>
      <c r="C451" s="2" t="n"/>
      <c r="D451" s="7" t="n"/>
      <c r="E451" s="7" t="n"/>
      <c r="F451" s="7" t="n"/>
      <c r="G451" s="2" t="n"/>
    </row>
    <row r="452">
      <c r="A452" s="2" t="n"/>
      <c r="B452" s="7" t="n"/>
      <c r="C452" s="2" t="n"/>
      <c r="D452" s="7" t="n"/>
      <c r="E452" s="7" t="n"/>
      <c r="F452" s="7" t="n"/>
      <c r="G452" s="2" t="n"/>
    </row>
    <row r="453">
      <c r="A453" s="2" t="n"/>
      <c r="B453" s="7" t="n"/>
      <c r="C453" s="2" t="n"/>
      <c r="D453" s="7" t="n"/>
      <c r="E453" s="7" t="n"/>
      <c r="F453" s="7" t="n"/>
      <c r="G453" s="2" t="n"/>
    </row>
    <row r="454">
      <c r="A454" s="2" t="n"/>
      <c r="B454" s="7" t="n"/>
      <c r="C454" s="2" t="n"/>
      <c r="D454" s="7" t="n"/>
      <c r="E454" s="7" t="n"/>
      <c r="F454" s="7" t="n"/>
      <c r="G454" s="2" t="n"/>
    </row>
    <row r="455">
      <c r="A455" s="2" t="n"/>
      <c r="B455" s="7" t="n"/>
      <c r="C455" s="2" t="n"/>
      <c r="D455" s="7" t="n"/>
      <c r="E455" s="7" t="n"/>
      <c r="F455" s="7" t="n"/>
      <c r="G455" s="2" t="n"/>
    </row>
    <row r="456">
      <c r="A456" s="2" t="n"/>
      <c r="B456" s="7" t="n"/>
      <c r="C456" s="2" t="n"/>
      <c r="D456" s="7" t="n"/>
      <c r="E456" s="7" t="n"/>
      <c r="F456" s="7" t="n"/>
      <c r="G456" s="2" t="n"/>
    </row>
    <row r="457">
      <c r="A457" s="2" t="n"/>
      <c r="B457" s="7" t="n"/>
      <c r="C457" s="2" t="n"/>
      <c r="D457" s="7" t="n"/>
      <c r="E457" s="7" t="n"/>
      <c r="F457" s="7" t="n"/>
      <c r="G457" s="2" t="n"/>
    </row>
    <row r="458">
      <c r="A458" s="2" t="n"/>
      <c r="B458" s="7" t="n"/>
      <c r="C458" s="2" t="n"/>
      <c r="D458" s="7" t="n"/>
      <c r="E458" s="7" t="n"/>
      <c r="F458" s="7" t="n"/>
      <c r="G458" s="2" t="n"/>
    </row>
    <row r="459">
      <c r="A459" s="2" t="n"/>
      <c r="B459" s="7" t="n"/>
      <c r="C459" s="2" t="n"/>
      <c r="D459" s="7" t="n"/>
      <c r="E459" s="7" t="n"/>
      <c r="F459" s="7" t="n"/>
      <c r="G459" s="2" t="n"/>
    </row>
    <row r="460">
      <c r="A460" s="2" t="n"/>
      <c r="B460" s="7" t="n"/>
      <c r="C460" s="2" t="n"/>
      <c r="D460" s="7" t="n"/>
      <c r="E460" s="7" t="n"/>
      <c r="F460" s="7" t="n"/>
      <c r="G460" s="2" t="n"/>
    </row>
    <row r="461">
      <c r="A461" s="2" t="n"/>
      <c r="B461" s="7" t="n"/>
      <c r="C461" s="2" t="n"/>
      <c r="D461" s="7" t="n"/>
      <c r="E461" s="7" t="n"/>
      <c r="F461" s="7" t="n"/>
      <c r="G461" s="2" t="n"/>
    </row>
    <row r="462">
      <c r="A462" s="2" t="n"/>
      <c r="B462" s="7" t="n"/>
      <c r="C462" s="2" t="n"/>
      <c r="D462" s="7" t="n"/>
      <c r="E462" s="7" t="n"/>
      <c r="F462" s="7" t="n"/>
      <c r="G462" s="2" t="n"/>
    </row>
    <row r="463">
      <c r="A463" s="2" t="n"/>
      <c r="B463" s="7" t="n"/>
      <c r="C463" s="2" t="n"/>
      <c r="D463" s="7" t="n"/>
      <c r="E463" s="7" t="n"/>
      <c r="F463" s="7" t="n"/>
      <c r="G463" s="2" t="n"/>
    </row>
    <row r="464">
      <c r="A464" s="2" t="n"/>
      <c r="B464" s="7" t="n"/>
      <c r="C464" s="2" t="n"/>
      <c r="D464" s="7" t="n"/>
      <c r="E464" s="7" t="n"/>
      <c r="F464" s="7" t="n"/>
      <c r="G464" s="2" t="n"/>
    </row>
    <row r="465">
      <c r="A465" s="2" t="n"/>
      <c r="B465" s="7" t="n"/>
      <c r="C465" s="2" t="n"/>
      <c r="D465" s="7" t="n"/>
      <c r="E465" s="7" t="n"/>
      <c r="F465" s="7" t="n"/>
      <c r="G465" s="2" t="n"/>
    </row>
    <row r="466">
      <c r="A466" s="2" t="n"/>
      <c r="B466" s="7" t="n"/>
      <c r="C466" s="2" t="n"/>
      <c r="D466" s="7" t="n"/>
      <c r="E466" s="7" t="n"/>
      <c r="F466" s="7" t="n"/>
      <c r="G466" s="2" t="n"/>
    </row>
    <row r="467">
      <c r="A467" s="2" t="n"/>
      <c r="B467" s="7" t="n"/>
      <c r="C467" s="2" t="n"/>
      <c r="D467" s="7" t="n"/>
      <c r="E467" s="7" t="n"/>
      <c r="F467" s="7" t="n"/>
      <c r="G467" s="2" t="n"/>
    </row>
    <row r="468">
      <c r="A468" s="2" t="n"/>
      <c r="B468" s="7" t="n"/>
      <c r="C468" s="2" t="n"/>
      <c r="D468" s="7" t="n"/>
      <c r="E468" s="7" t="n"/>
      <c r="F468" s="7" t="n"/>
      <c r="G468" s="2" t="n"/>
    </row>
    <row r="469">
      <c r="A469" s="2" t="n"/>
      <c r="B469" s="7" t="n"/>
      <c r="C469" s="2" t="n"/>
      <c r="D469" s="7" t="n"/>
      <c r="E469" s="7" t="n"/>
      <c r="F469" s="7" t="n"/>
      <c r="G469" s="2" t="n"/>
    </row>
    <row r="470">
      <c r="A470" s="2" t="n"/>
      <c r="B470" s="7" t="n"/>
      <c r="C470" s="2" t="n"/>
      <c r="D470" s="7" t="n"/>
      <c r="E470" s="7" t="n"/>
      <c r="F470" s="7" t="n"/>
      <c r="G470" s="2" t="n"/>
    </row>
    <row r="471">
      <c r="A471" s="2" t="n"/>
      <c r="B471" s="7" t="n"/>
      <c r="C471" s="2" t="n"/>
      <c r="D471" s="7" t="n"/>
      <c r="E471" s="7" t="n"/>
      <c r="F471" s="7" t="n"/>
      <c r="G471" s="2" t="n"/>
    </row>
    <row r="472">
      <c r="A472" s="2" t="n"/>
      <c r="B472" s="7" t="n"/>
      <c r="C472" s="2" t="n"/>
      <c r="D472" s="7" t="n"/>
      <c r="E472" s="7" t="n"/>
      <c r="F472" s="7" t="n"/>
      <c r="G472" s="2" t="n"/>
    </row>
    <row r="473">
      <c r="A473" s="2" t="n"/>
      <c r="B473" s="7" t="n"/>
      <c r="C473" s="2" t="n"/>
      <c r="D473" s="7" t="n"/>
      <c r="E473" s="7" t="n"/>
      <c r="F473" s="7" t="n"/>
      <c r="G473" s="2" t="n"/>
    </row>
    <row r="474">
      <c r="A474" s="2" t="n"/>
      <c r="B474" s="7" t="n"/>
      <c r="C474" s="2" t="n"/>
      <c r="D474" s="7" t="n"/>
      <c r="E474" s="7" t="n"/>
      <c r="F474" s="7" t="n"/>
      <c r="G474" s="2" t="n"/>
    </row>
    <row r="475">
      <c r="A475" s="2" t="n"/>
      <c r="B475" s="7" t="n"/>
      <c r="C475" s="2" t="n"/>
      <c r="D475" s="7" t="n"/>
      <c r="E475" s="7" t="n"/>
      <c r="F475" s="7" t="n"/>
      <c r="G475" s="2" t="n"/>
    </row>
    <row r="476">
      <c r="A476" s="2" t="n"/>
      <c r="B476" s="7" t="n"/>
      <c r="C476" s="2" t="n"/>
      <c r="D476" s="7" t="n"/>
      <c r="E476" s="7" t="n"/>
      <c r="F476" s="7" t="n"/>
      <c r="G476" s="2" t="n"/>
    </row>
    <row r="477">
      <c r="A477" s="2" t="n"/>
      <c r="B477" s="7" t="n"/>
      <c r="C477" s="2" t="n"/>
      <c r="D477" s="7" t="n"/>
      <c r="E477" s="7" t="n"/>
      <c r="F477" s="7" t="n"/>
      <c r="G477" s="2" t="n"/>
    </row>
    <row r="478">
      <c r="A478" s="2" t="n"/>
      <c r="B478" s="7" t="n"/>
      <c r="C478" s="2" t="n"/>
      <c r="D478" s="7" t="n"/>
      <c r="E478" s="7" t="n"/>
      <c r="F478" s="7" t="n"/>
      <c r="G478" s="2" t="n"/>
    </row>
    <row r="479">
      <c r="A479" s="2" t="n"/>
      <c r="B479" s="7" t="n"/>
      <c r="C479" s="2" t="n"/>
      <c r="D479" s="7" t="n"/>
      <c r="E479" s="7" t="n"/>
      <c r="F479" s="7" t="n"/>
      <c r="G479" s="2" t="n"/>
    </row>
    <row r="480">
      <c r="A480" s="2" t="n"/>
      <c r="B480" s="7" t="n"/>
      <c r="C480" s="2" t="n"/>
      <c r="D480" s="7" t="n"/>
      <c r="E480" s="7" t="n"/>
      <c r="F480" s="7" t="n"/>
      <c r="G480" s="2" t="n"/>
    </row>
    <row r="481">
      <c r="A481" s="2" t="n"/>
      <c r="B481" s="7" t="n"/>
      <c r="C481" s="2" t="n"/>
      <c r="D481" s="7" t="n"/>
      <c r="E481" s="7" t="n"/>
      <c r="F481" s="7" t="n"/>
      <c r="G481" s="2" t="n"/>
    </row>
    <row r="482">
      <c r="A482" s="2" t="n"/>
      <c r="B482" s="7" t="n"/>
      <c r="C482" s="2" t="n"/>
      <c r="D482" s="7" t="n"/>
      <c r="E482" s="7" t="n"/>
      <c r="F482" s="7" t="n"/>
      <c r="G482" s="2" t="n"/>
    </row>
    <row r="483">
      <c r="A483" s="2" t="n"/>
      <c r="B483" s="7" t="n"/>
      <c r="C483" s="2" t="n"/>
      <c r="D483" s="7" t="n"/>
      <c r="E483" s="7" t="n"/>
      <c r="F483" s="7" t="n"/>
      <c r="G483" s="2" t="n"/>
    </row>
    <row r="484">
      <c r="A484" s="2" t="n"/>
      <c r="B484" s="7" t="n"/>
      <c r="C484" s="2" t="n"/>
      <c r="D484" s="7" t="n"/>
      <c r="E484" s="7" t="n"/>
      <c r="F484" s="7" t="n"/>
      <c r="G484" s="2" t="n"/>
    </row>
    <row r="485">
      <c r="A485" s="2" t="n"/>
      <c r="B485" s="7" t="n"/>
      <c r="C485" s="2" t="n"/>
      <c r="D485" s="7" t="n"/>
      <c r="E485" s="7" t="n"/>
      <c r="F485" s="7" t="n"/>
      <c r="G485" s="2" t="n"/>
    </row>
    <row r="486">
      <c r="A486" s="2" t="n"/>
      <c r="B486" s="7" t="n"/>
      <c r="C486" s="2" t="n"/>
      <c r="D486" s="7" t="n"/>
      <c r="E486" s="7" t="n"/>
      <c r="F486" s="7" t="n"/>
      <c r="G486" s="2" t="n"/>
    </row>
    <row r="487">
      <c r="A487" s="2" t="n"/>
      <c r="B487" s="7" t="n"/>
      <c r="C487" s="2" t="n"/>
      <c r="D487" s="7" t="n"/>
      <c r="E487" s="7" t="n"/>
      <c r="F487" s="7" t="n"/>
      <c r="G487" s="2" t="n"/>
    </row>
    <row r="488">
      <c r="A488" s="2" t="n"/>
      <c r="B488" s="7" t="n"/>
      <c r="C488" s="2" t="n"/>
      <c r="D488" s="7" t="n"/>
      <c r="E488" s="7" t="n"/>
      <c r="F488" s="7" t="n"/>
      <c r="G488" s="2" t="n"/>
    </row>
    <row r="489">
      <c r="A489" s="2" t="n"/>
      <c r="B489" s="7" t="n"/>
      <c r="C489" s="2" t="n"/>
      <c r="D489" s="7" t="n"/>
      <c r="E489" s="7" t="n"/>
      <c r="F489" s="7" t="n"/>
      <c r="G489" s="2" t="n"/>
    </row>
    <row r="490">
      <c r="A490" s="2" t="n"/>
      <c r="B490" s="7" t="n"/>
      <c r="C490" s="2" t="n"/>
      <c r="D490" s="7" t="n"/>
      <c r="E490" s="7" t="n"/>
      <c r="F490" s="7" t="n"/>
      <c r="G490" s="2" t="n"/>
    </row>
    <row r="491">
      <c r="A491" s="2" t="n"/>
      <c r="B491" s="7" t="n"/>
      <c r="C491" s="2" t="n"/>
      <c r="D491" s="7" t="n"/>
      <c r="E491" s="7" t="n"/>
      <c r="F491" s="7" t="n"/>
      <c r="G491" s="2" t="n"/>
    </row>
    <row r="492">
      <c r="A492" s="2" t="n"/>
      <c r="B492" s="7" t="n"/>
      <c r="C492" s="2" t="n"/>
      <c r="D492" s="7" t="n"/>
      <c r="E492" s="7" t="n"/>
      <c r="F492" s="7" t="n"/>
      <c r="G492" s="2" t="n"/>
    </row>
    <row r="493">
      <c r="A493" s="2" t="n"/>
      <c r="B493" s="7" t="n"/>
      <c r="C493" s="2" t="n"/>
      <c r="D493" s="7" t="n"/>
      <c r="E493" s="7" t="n"/>
      <c r="F493" s="7" t="n"/>
      <c r="G493" s="2" t="n"/>
    </row>
    <row r="494">
      <c r="A494" s="2" t="n"/>
      <c r="B494" s="7" t="n"/>
      <c r="C494" s="2" t="n"/>
      <c r="D494" s="7" t="n"/>
      <c r="E494" s="7" t="n"/>
      <c r="F494" s="7" t="n"/>
      <c r="G494" s="2" t="n"/>
    </row>
    <row r="495">
      <c r="A495" s="2" t="n"/>
      <c r="B495" s="7" t="n"/>
      <c r="C495" s="2" t="n"/>
      <c r="D495" s="7" t="n"/>
      <c r="E495" s="7" t="n"/>
      <c r="F495" s="7" t="n"/>
      <c r="G495" s="2" t="n"/>
    </row>
    <row r="496">
      <c r="A496" s="2" t="n"/>
      <c r="B496" s="7" t="n"/>
      <c r="C496" s="2" t="n"/>
      <c r="D496" s="7" t="n"/>
      <c r="E496" s="7" t="n"/>
      <c r="F496" s="7" t="n"/>
      <c r="G496" s="2" t="n"/>
    </row>
    <row r="497">
      <c r="A497" s="2" t="n"/>
      <c r="B497" s="7" t="n"/>
      <c r="C497" s="2" t="n"/>
      <c r="D497" s="7" t="n"/>
      <c r="E497" s="7" t="n"/>
      <c r="F497" s="7" t="n"/>
      <c r="G497" s="2" t="n"/>
    </row>
    <row r="498">
      <c r="A498" s="2" t="n"/>
      <c r="B498" s="7" t="n"/>
      <c r="C498" s="2" t="n"/>
      <c r="D498" s="7" t="n"/>
      <c r="E498" s="7" t="n"/>
      <c r="F498" s="7" t="n"/>
      <c r="G498" s="2" t="n"/>
    </row>
    <row r="499">
      <c r="A499" s="2" t="n"/>
      <c r="B499" s="7" t="n"/>
      <c r="C499" s="2" t="n"/>
      <c r="D499" s="7" t="n"/>
      <c r="E499" s="7" t="n"/>
      <c r="F499" s="7" t="n"/>
      <c r="G499" s="2" t="n"/>
    </row>
    <row r="500">
      <c r="A500" s="2" t="n"/>
      <c r="B500" s="7" t="n"/>
      <c r="C500" s="2" t="n"/>
      <c r="D500" s="7" t="n"/>
      <c r="E500" s="7" t="n"/>
      <c r="F500" s="7" t="n"/>
      <c r="G500" s="2" t="n"/>
    </row>
    <row r="501">
      <c r="A501" s="2" t="n"/>
      <c r="B501" s="7" t="n"/>
      <c r="C501" s="2" t="n"/>
      <c r="D501" s="7" t="n"/>
      <c r="E501" s="7" t="n"/>
      <c r="F501" s="7" t="n"/>
      <c r="G501" s="2" t="n"/>
    </row>
    <row r="502">
      <c r="A502" s="2" t="n"/>
      <c r="B502" s="7" t="n"/>
      <c r="C502" s="2" t="n"/>
      <c r="D502" s="7" t="n"/>
      <c r="E502" s="7" t="n"/>
      <c r="F502" s="7" t="n"/>
      <c r="G502" s="2" t="n"/>
    </row>
    <row r="503">
      <c r="A503" s="2" t="n"/>
      <c r="B503" s="7" t="n"/>
      <c r="C503" s="2" t="n"/>
      <c r="D503" s="7" t="n"/>
      <c r="E503" s="7" t="n"/>
      <c r="F503" s="7" t="n"/>
      <c r="G503" s="2" t="n"/>
    </row>
    <row r="504">
      <c r="A504" s="2" t="n"/>
      <c r="B504" s="7" t="n"/>
      <c r="C504" s="2" t="n"/>
      <c r="D504" s="7" t="n"/>
      <c r="E504" s="7" t="n"/>
      <c r="F504" s="7" t="n"/>
      <c r="G504" s="2" t="n"/>
    </row>
    <row r="505">
      <c r="A505" s="2" t="n"/>
      <c r="B505" s="7" t="n"/>
      <c r="C505" s="2" t="n"/>
      <c r="D505" s="7" t="n"/>
      <c r="E505" s="7" t="n"/>
      <c r="F505" s="7" t="n"/>
      <c r="G505" s="2" t="n"/>
    </row>
    <row r="506">
      <c r="A506" s="2" t="n"/>
      <c r="B506" s="7" t="n"/>
      <c r="C506" s="2" t="n"/>
      <c r="D506" s="7" t="n"/>
      <c r="E506" s="7" t="n"/>
      <c r="F506" s="7" t="n"/>
      <c r="G506" s="2" t="n"/>
    </row>
    <row r="507">
      <c r="A507" s="2" t="n"/>
      <c r="B507" s="7" t="n"/>
      <c r="C507" s="2" t="n"/>
      <c r="D507" s="7" t="n"/>
      <c r="E507" s="7" t="n"/>
      <c r="F507" s="7" t="n"/>
      <c r="G507" s="2" t="n"/>
    </row>
    <row r="508">
      <c r="A508" s="2" t="n"/>
      <c r="B508" s="7" t="n"/>
      <c r="C508" s="2" t="n"/>
      <c r="D508" s="7" t="n"/>
      <c r="E508" s="7" t="n"/>
      <c r="F508" s="7" t="n"/>
      <c r="G508" s="2" t="n"/>
    </row>
    <row r="509">
      <c r="A509" s="2" t="n"/>
      <c r="B509" s="7" t="n"/>
      <c r="C509" s="2" t="n"/>
      <c r="D509" s="7" t="n"/>
      <c r="E509" s="7" t="n"/>
      <c r="F509" s="7" t="n"/>
      <c r="G509" s="2" t="n"/>
    </row>
    <row r="510">
      <c r="A510" s="2" t="n"/>
      <c r="B510" s="7" t="n"/>
      <c r="C510" s="2" t="n"/>
      <c r="D510" s="7" t="n"/>
      <c r="E510" s="7" t="n"/>
      <c r="F510" s="7" t="n"/>
      <c r="G510" s="2" t="n"/>
    </row>
    <row r="511">
      <c r="A511" s="2" t="n"/>
      <c r="B511" s="7" t="n"/>
      <c r="C511" s="2" t="n"/>
      <c r="D511" s="7" t="n"/>
      <c r="E511" s="7" t="n"/>
      <c r="F511" s="7" t="n"/>
      <c r="G511" s="2" t="n"/>
    </row>
    <row r="512">
      <c r="A512" s="2" t="n"/>
      <c r="B512" s="7" t="n"/>
      <c r="C512" s="2" t="n"/>
      <c r="D512" s="7" t="n"/>
      <c r="E512" s="7" t="n"/>
      <c r="F512" s="7" t="n"/>
      <c r="G512" s="2" t="n"/>
    </row>
    <row r="513">
      <c r="A513" s="2" t="n"/>
      <c r="B513" s="7" t="n"/>
      <c r="C513" s="2" t="n"/>
      <c r="D513" s="7" t="n"/>
      <c r="E513" s="7" t="n"/>
      <c r="F513" s="7" t="n"/>
      <c r="G513" s="2" t="n"/>
    </row>
    <row r="514">
      <c r="A514" s="2" t="n"/>
      <c r="B514" s="7" t="n"/>
      <c r="C514" s="2" t="n"/>
      <c r="D514" s="7" t="n"/>
      <c r="E514" s="7" t="n"/>
      <c r="F514" s="7" t="n"/>
      <c r="G514" s="2" t="n"/>
    </row>
    <row r="515">
      <c r="A515" s="2" t="n"/>
      <c r="B515" s="7" t="n"/>
      <c r="C515" s="2" t="n"/>
      <c r="D515" s="7" t="n"/>
      <c r="E515" s="7" t="n"/>
      <c r="F515" s="7" t="n"/>
      <c r="G515" s="2" t="n"/>
    </row>
    <row r="516">
      <c r="A516" s="2" t="n"/>
      <c r="B516" s="7" t="n"/>
      <c r="C516" s="2" t="n"/>
      <c r="D516" s="7" t="n"/>
      <c r="E516" s="7" t="n"/>
      <c r="F516" s="7" t="n"/>
      <c r="G516" s="2" t="n"/>
    </row>
    <row r="517">
      <c r="A517" s="2" t="n"/>
      <c r="B517" s="7" t="n"/>
      <c r="C517" s="2" t="n"/>
      <c r="D517" s="7" t="n"/>
      <c r="E517" s="7" t="n"/>
      <c r="F517" s="7" t="n"/>
      <c r="G517" s="2" t="n"/>
    </row>
    <row r="518">
      <c r="A518" s="2" t="n"/>
      <c r="B518" s="7" t="n"/>
      <c r="C518" s="2" t="n"/>
      <c r="D518" s="7" t="n"/>
      <c r="E518" s="7" t="n"/>
      <c r="F518" s="7" t="n"/>
      <c r="G518" s="2" t="n"/>
    </row>
    <row r="519">
      <c r="A519" s="2" t="n"/>
      <c r="B519" s="7" t="n"/>
      <c r="C519" s="2" t="n"/>
      <c r="D519" s="7" t="n"/>
      <c r="E519" s="7" t="n"/>
      <c r="F519" s="7" t="n"/>
      <c r="G519" s="2" t="n"/>
    </row>
    <row r="520">
      <c r="A520" s="2" t="n"/>
      <c r="B520" s="7" t="n"/>
      <c r="C520" s="2" t="n"/>
      <c r="D520" s="7" t="n"/>
      <c r="E520" s="7" t="n"/>
      <c r="F520" s="7" t="n"/>
      <c r="G520" s="2" t="n"/>
    </row>
    <row r="521">
      <c r="A521" s="2" t="n"/>
      <c r="B521" s="7" t="n"/>
      <c r="C521" s="2" t="n"/>
      <c r="D521" s="7" t="n"/>
      <c r="E521" s="7" t="n"/>
      <c r="F521" s="7" t="n"/>
      <c r="G521" s="2" t="n"/>
    </row>
    <row r="522">
      <c r="A522" s="2" t="n"/>
      <c r="B522" s="7" t="n"/>
      <c r="C522" s="2" t="n"/>
      <c r="D522" s="7" t="n"/>
      <c r="E522" s="7" t="n"/>
      <c r="F522" s="7" t="n"/>
      <c r="G522" s="2" t="n"/>
    </row>
    <row r="523">
      <c r="A523" s="2" t="n"/>
      <c r="B523" s="7" t="n"/>
      <c r="C523" s="2" t="n"/>
      <c r="D523" s="7" t="n"/>
      <c r="E523" s="7" t="n"/>
      <c r="F523" s="7" t="n"/>
      <c r="G523" s="2" t="n"/>
    </row>
    <row r="524">
      <c r="A524" s="2" t="n"/>
      <c r="B524" s="7" t="n"/>
      <c r="C524" s="2" t="n"/>
      <c r="D524" s="7" t="n"/>
      <c r="E524" s="7" t="n"/>
      <c r="F524" s="7" t="n"/>
      <c r="G524" s="2" t="n"/>
    </row>
    <row r="525">
      <c r="A525" s="2" t="n"/>
      <c r="B525" s="7" t="n"/>
      <c r="C525" s="2" t="n"/>
      <c r="D525" s="7" t="n"/>
      <c r="E525" s="7" t="n"/>
      <c r="F525" s="7" t="n"/>
      <c r="G525" s="2" t="n"/>
    </row>
    <row r="526">
      <c r="A526" s="2" t="n"/>
      <c r="B526" s="7" t="n"/>
      <c r="C526" s="2" t="n"/>
      <c r="D526" s="7" t="n"/>
      <c r="E526" s="7" t="n"/>
      <c r="F526" s="7" t="n"/>
      <c r="G526" s="2" t="n"/>
    </row>
    <row r="527">
      <c r="A527" s="2" t="n"/>
      <c r="B527" s="7" t="n"/>
      <c r="C527" s="2" t="n"/>
      <c r="D527" s="7" t="n"/>
      <c r="E527" s="7" t="n"/>
      <c r="F527" s="7" t="n"/>
      <c r="G527" s="2" t="n"/>
    </row>
    <row r="528">
      <c r="A528" s="2" t="n"/>
      <c r="B528" s="7" t="n"/>
      <c r="C528" s="2" t="n"/>
      <c r="D528" s="7" t="n"/>
      <c r="E528" s="7" t="n"/>
      <c r="F528" s="7" t="n"/>
      <c r="G528" s="2" t="n"/>
    </row>
    <row r="529">
      <c r="A529" s="2" t="n"/>
      <c r="B529" s="7" t="n"/>
      <c r="C529" s="2" t="n"/>
      <c r="D529" s="7" t="n"/>
      <c r="E529" s="7" t="n"/>
      <c r="F529" s="7" t="n"/>
      <c r="G529" s="2" t="n"/>
    </row>
    <row r="530">
      <c r="A530" s="2" t="n"/>
      <c r="B530" s="7" t="n"/>
      <c r="C530" s="2" t="n"/>
      <c r="D530" s="7" t="n"/>
      <c r="E530" s="7" t="n"/>
      <c r="F530" s="7" t="n"/>
      <c r="G530" s="2" t="n"/>
    </row>
    <row r="531">
      <c r="A531" s="2" t="n"/>
      <c r="B531" s="7" t="n"/>
      <c r="C531" s="2" t="n"/>
      <c r="D531" s="7" t="n"/>
      <c r="E531" s="7" t="n"/>
      <c r="F531" s="7" t="n"/>
      <c r="G531" s="2" t="n"/>
    </row>
    <row r="532">
      <c r="A532" s="2" t="n"/>
      <c r="B532" s="7" t="n"/>
      <c r="C532" s="2" t="n"/>
      <c r="D532" s="7" t="n"/>
      <c r="E532" s="7" t="n"/>
      <c r="F532" s="7" t="n"/>
      <c r="G532" s="2" t="n"/>
    </row>
    <row r="533">
      <c r="A533" s="2" t="n"/>
      <c r="B533" s="7" t="n"/>
      <c r="C533" s="2" t="n"/>
      <c r="D533" s="7" t="n"/>
      <c r="E533" s="7" t="n"/>
      <c r="F533" s="7" t="n"/>
      <c r="G533" s="2" t="n"/>
    </row>
    <row r="534">
      <c r="A534" s="2" t="n"/>
      <c r="B534" s="7" t="n"/>
      <c r="C534" s="2" t="n"/>
      <c r="D534" s="7" t="n"/>
      <c r="E534" s="7" t="n"/>
      <c r="F534" s="7" t="n"/>
      <c r="G534" s="2" t="n"/>
    </row>
    <row r="535">
      <c r="A535" s="2" t="n"/>
      <c r="B535" s="7" t="n"/>
      <c r="C535" s="2" t="n"/>
      <c r="D535" s="7" t="n"/>
      <c r="E535" s="7" t="n"/>
      <c r="F535" s="7" t="n"/>
      <c r="G535" s="2" t="n"/>
    </row>
    <row r="536">
      <c r="A536" s="2" t="n"/>
      <c r="B536" s="7" t="n"/>
      <c r="C536" s="2" t="n"/>
      <c r="D536" s="7" t="n"/>
      <c r="E536" s="7" t="n"/>
      <c r="F536" s="7" t="n"/>
      <c r="G536" s="2" t="n"/>
    </row>
    <row r="537">
      <c r="A537" s="2" t="n"/>
      <c r="B537" s="7" t="n"/>
      <c r="C537" s="2" t="n"/>
      <c r="D537" s="7" t="n"/>
      <c r="E537" s="7" t="n"/>
      <c r="F537" s="7" t="n"/>
      <c r="G537" s="2" t="n"/>
    </row>
    <row r="538">
      <c r="A538" s="2" t="n"/>
      <c r="B538" s="7" t="n"/>
      <c r="C538" s="2" t="n"/>
      <c r="D538" s="7" t="n"/>
      <c r="E538" s="7" t="n"/>
      <c r="F538" s="7" t="n"/>
      <c r="G538" s="2" t="n"/>
    </row>
    <row r="539">
      <c r="A539" s="2" t="n"/>
      <c r="B539" s="7" t="n"/>
      <c r="C539" s="2" t="n"/>
      <c r="D539" s="7" t="n"/>
      <c r="E539" s="7" t="n"/>
      <c r="F539" s="7" t="n"/>
      <c r="G539" s="2" t="n"/>
    </row>
    <row r="540">
      <c r="A540" s="2" t="n"/>
      <c r="B540" s="7" t="n"/>
      <c r="C540" s="2" t="n"/>
      <c r="D540" s="7" t="n"/>
      <c r="E540" s="7" t="n"/>
      <c r="F540" s="7" t="n"/>
      <c r="G540" s="2" t="n"/>
    </row>
    <row r="541">
      <c r="A541" s="2" t="n"/>
      <c r="B541" s="7" t="n"/>
      <c r="C541" s="2" t="n"/>
      <c r="D541" s="7" t="n"/>
      <c r="E541" s="7" t="n"/>
      <c r="F541" s="7" t="n"/>
      <c r="G541" s="2" t="n"/>
    </row>
    <row r="542">
      <c r="A542" s="2" t="n"/>
      <c r="B542" s="7" t="n"/>
      <c r="C542" s="2" t="n"/>
      <c r="D542" s="7" t="n"/>
      <c r="E542" s="7" t="n"/>
      <c r="F542" s="7" t="n"/>
      <c r="G542" s="2" t="n"/>
    </row>
    <row r="543">
      <c r="A543" s="2" t="n"/>
      <c r="B543" s="7" t="n"/>
      <c r="C543" s="2" t="n"/>
      <c r="D543" s="7" t="n"/>
      <c r="E543" s="7" t="n"/>
      <c r="F543" s="7" t="n"/>
      <c r="G543" s="2" t="n"/>
    </row>
    <row r="544">
      <c r="A544" s="2" t="n"/>
      <c r="B544" s="7" t="n"/>
      <c r="C544" s="2" t="n"/>
      <c r="D544" s="7" t="n"/>
      <c r="E544" s="7" t="n"/>
      <c r="F544" s="7" t="n"/>
      <c r="G544" s="2" t="n"/>
    </row>
    <row r="545">
      <c r="A545" s="2" t="n"/>
      <c r="B545" s="7" t="n"/>
      <c r="C545" s="2" t="n"/>
      <c r="D545" s="7" t="n"/>
      <c r="E545" s="7" t="n"/>
      <c r="F545" s="7" t="n"/>
      <c r="G545" s="2" t="n"/>
    </row>
    <row r="546">
      <c r="A546" s="2" t="n"/>
      <c r="B546" s="7" t="n"/>
      <c r="C546" s="2" t="n"/>
      <c r="D546" s="7" t="n"/>
      <c r="E546" s="7" t="n"/>
      <c r="F546" s="7" t="n"/>
      <c r="G546" s="2" t="n"/>
    </row>
    <row r="547">
      <c r="A547" s="2" t="n"/>
      <c r="B547" s="7" t="n"/>
      <c r="C547" s="2" t="n"/>
      <c r="D547" s="7" t="n"/>
      <c r="E547" s="7" t="n"/>
      <c r="F547" s="7" t="n"/>
      <c r="G547" s="2" t="n"/>
    </row>
    <row r="548">
      <c r="A548" s="2" t="n"/>
      <c r="B548" s="7" t="n"/>
      <c r="C548" s="2" t="n"/>
      <c r="D548" s="7" t="n"/>
      <c r="E548" s="7" t="n"/>
      <c r="F548" s="7" t="n"/>
      <c r="G548" s="2" t="n"/>
    </row>
    <row r="549">
      <c r="A549" s="2" t="n"/>
      <c r="B549" s="7" t="n"/>
      <c r="C549" s="2" t="n"/>
      <c r="D549" s="7" t="n"/>
      <c r="E549" s="7" t="n"/>
      <c r="F549" s="7" t="n"/>
      <c r="G549" s="2" t="n"/>
    </row>
    <row r="550">
      <c r="A550" s="2" t="n"/>
      <c r="B550" s="7" t="n"/>
      <c r="C550" s="2" t="n"/>
      <c r="D550" s="7" t="n"/>
      <c r="E550" s="7" t="n"/>
      <c r="F550" s="7" t="n"/>
      <c r="G550" s="2" t="n"/>
    </row>
    <row r="551">
      <c r="A551" s="2" t="n"/>
      <c r="B551" s="7" t="n"/>
      <c r="C551" s="2" t="n"/>
      <c r="D551" s="7" t="n"/>
      <c r="E551" s="7" t="n"/>
      <c r="F551" s="7" t="n"/>
      <c r="G551" s="2" t="n"/>
    </row>
    <row r="552">
      <c r="A552" s="2" t="n"/>
      <c r="B552" s="7" t="n"/>
      <c r="C552" s="2" t="n"/>
      <c r="D552" s="7" t="n"/>
      <c r="E552" s="7" t="n"/>
      <c r="F552" s="7" t="n"/>
      <c r="G552" s="2" t="n"/>
    </row>
    <row r="553">
      <c r="A553" s="2" t="n"/>
      <c r="B553" s="7" t="n"/>
      <c r="C553" s="2" t="n"/>
      <c r="D553" s="7" t="n"/>
      <c r="E553" s="7" t="n"/>
      <c r="F553" s="7" t="n"/>
      <c r="G553" s="2" t="n"/>
    </row>
    <row r="554">
      <c r="A554" s="2" t="n"/>
      <c r="B554" s="7" t="n"/>
      <c r="C554" s="2" t="n"/>
      <c r="D554" s="7" t="n"/>
      <c r="E554" s="7" t="n"/>
      <c r="F554" s="7" t="n"/>
      <c r="G554" s="2" t="n"/>
    </row>
    <row r="555">
      <c r="A555" s="2" t="n"/>
      <c r="B555" s="7" t="n"/>
      <c r="C555" s="2" t="n"/>
      <c r="D555" s="7" t="n"/>
      <c r="E555" s="7" t="n"/>
      <c r="F555" s="7" t="n"/>
      <c r="G555" s="2" t="n"/>
    </row>
    <row r="556">
      <c r="A556" s="2" t="n"/>
      <c r="B556" s="7" t="n"/>
      <c r="C556" s="2" t="n"/>
      <c r="D556" s="7" t="n"/>
      <c r="E556" s="7" t="n"/>
      <c r="F556" s="7" t="n"/>
      <c r="G556" s="2" t="n"/>
    </row>
    <row r="557">
      <c r="A557" s="2" t="n"/>
      <c r="B557" s="7" t="n"/>
      <c r="C557" s="2" t="n"/>
      <c r="D557" s="7" t="n"/>
      <c r="E557" s="7" t="n"/>
      <c r="F557" s="7" t="n"/>
      <c r="G557" s="2" t="n"/>
    </row>
    <row r="558">
      <c r="A558" s="2" t="n"/>
      <c r="B558" s="7" t="n"/>
      <c r="C558" s="2" t="n"/>
      <c r="D558" s="7" t="n"/>
      <c r="E558" s="7" t="n"/>
      <c r="F558" s="7" t="n"/>
      <c r="G558" s="2" t="n"/>
    </row>
    <row r="559">
      <c r="A559" s="2" t="n"/>
      <c r="B559" s="7" t="n"/>
      <c r="C559" s="2" t="n"/>
      <c r="D559" s="7" t="n"/>
      <c r="E559" s="7" t="n"/>
      <c r="F559" s="7" t="n"/>
      <c r="G559" s="2" t="n"/>
    </row>
    <row r="560">
      <c r="A560" s="2" t="n"/>
      <c r="B560" s="7" t="n"/>
      <c r="C560" s="2" t="n"/>
      <c r="D560" s="7" t="n"/>
      <c r="E560" s="7" t="n"/>
      <c r="F560" s="7" t="n"/>
      <c r="G560" s="2" t="n"/>
    </row>
    <row r="561">
      <c r="A561" s="2" t="n"/>
      <c r="B561" s="7" t="n"/>
      <c r="C561" s="2" t="n"/>
      <c r="D561" s="7" t="n"/>
      <c r="E561" s="7" t="n"/>
      <c r="F561" s="7" t="n"/>
      <c r="G561" s="2" t="n"/>
    </row>
    <row r="562">
      <c r="A562" s="2" t="n"/>
      <c r="B562" s="7" t="n"/>
      <c r="C562" s="2" t="n"/>
      <c r="D562" s="7" t="n"/>
      <c r="E562" s="7" t="n"/>
      <c r="F562" s="7" t="n"/>
      <c r="G562" s="2" t="n"/>
    </row>
    <row r="563">
      <c r="A563" s="2" t="n"/>
      <c r="B563" s="7" t="n"/>
      <c r="C563" s="2" t="n"/>
      <c r="D563" s="7" t="n"/>
      <c r="E563" s="7" t="n"/>
      <c r="F563" s="7" t="n"/>
      <c r="G563" s="2" t="n"/>
    </row>
    <row r="564">
      <c r="A564" s="2" t="n"/>
      <c r="B564" s="7" t="n"/>
      <c r="C564" s="2" t="n"/>
      <c r="D564" s="7" t="n"/>
      <c r="E564" s="7" t="n"/>
      <c r="F564" s="7" t="n"/>
      <c r="G564" s="2" t="n"/>
    </row>
    <row r="565">
      <c r="A565" s="2" t="n"/>
      <c r="B565" s="7" t="n"/>
      <c r="C565" s="2" t="n"/>
      <c r="D565" s="7" t="n"/>
      <c r="E565" s="7" t="n"/>
      <c r="F565" s="7" t="n"/>
      <c r="G565" s="2" t="n"/>
    </row>
    <row r="566">
      <c r="A566" s="2" t="n"/>
      <c r="B566" s="7" t="n"/>
      <c r="C566" s="2" t="n"/>
      <c r="D566" s="7" t="n"/>
      <c r="E566" s="7" t="n"/>
      <c r="F566" s="7" t="n"/>
      <c r="G566" s="2" t="n"/>
    </row>
    <row r="567">
      <c r="A567" s="2" t="n"/>
      <c r="B567" s="7" t="n"/>
      <c r="C567" s="2" t="n"/>
      <c r="D567" s="7" t="n"/>
      <c r="E567" s="7" t="n"/>
      <c r="F567" s="7" t="n"/>
      <c r="G567" s="2" t="n"/>
    </row>
    <row r="568">
      <c r="A568" s="2" t="n"/>
      <c r="B568" s="7" t="n"/>
      <c r="C568" s="2" t="n"/>
      <c r="D568" s="7" t="n"/>
      <c r="E568" s="7" t="n"/>
      <c r="F568" s="7" t="n"/>
      <c r="G568" s="2" t="n"/>
    </row>
    <row r="569">
      <c r="A569" s="2" t="n"/>
      <c r="B569" s="7" t="n"/>
      <c r="C569" s="2" t="n"/>
      <c r="D569" s="7" t="n"/>
      <c r="E569" s="7" t="n"/>
      <c r="F569" s="7" t="n"/>
      <c r="G569" s="2" t="n"/>
    </row>
    <row r="570">
      <c r="A570" s="2" t="n"/>
      <c r="B570" s="7" t="n"/>
      <c r="C570" s="2" t="n"/>
      <c r="D570" s="7" t="n"/>
      <c r="E570" s="7" t="n"/>
      <c r="F570" s="7" t="n"/>
      <c r="G570" s="2" t="n"/>
    </row>
    <row r="571">
      <c r="A571" s="2" t="n"/>
      <c r="B571" s="7" t="n"/>
      <c r="C571" s="2" t="n"/>
      <c r="D571" s="7" t="n"/>
      <c r="E571" s="7" t="n"/>
      <c r="F571" s="7" t="n"/>
      <c r="G571" s="2" t="n"/>
    </row>
    <row r="572">
      <c r="A572" s="2" t="n"/>
      <c r="B572" s="7" t="n"/>
      <c r="C572" s="2" t="n"/>
      <c r="D572" s="7" t="n"/>
      <c r="E572" s="7" t="n"/>
      <c r="F572" s="7" t="n"/>
      <c r="G572" s="2" t="n"/>
    </row>
    <row r="573">
      <c r="A573" s="2" t="n"/>
      <c r="B573" s="7" t="n"/>
      <c r="C573" s="2" t="n"/>
      <c r="D573" s="7" t="n"/>
      <c r="E573" s="7" t="n"/>
      <c r="F573" s="7" t="n"/>
      <c r="G573" s="2" t="n"/>
    </row>
    <row r="574">
      <c r="A574" s="2" t="n"/>
      <c r="B574" s="7" t="n"/>
      <c r="C574" s="2" t="n"/>
      <c r="D574" s="7" t="n"/>
      <c r="E574" s="7" t="n"/>
      <c r="F574" s="7" t="n"/>
      <c r="G574" s="2" t="n"/>
    </row>
    <row r="575">
      <c r="A575" s="2" t="n"/>
      <c r="B575" s="7" t="n"/>
      <c r="C575" s="2" t="n"/>
      <c r="D575" s="7" t="n"/>
      <c r="E575" s="7" t="n"/>
      <c r="F575" s="7" t="n"/>
      <c r="G575" s="2" t="n"/>
    </row>
    <row r="576">
      <c r="A576" s="2" t="n"/>
      <c r="B576" s="7" t="n"/>
      <c r="C576" s="2" t="n"/>
      <c r="D576" s="7" t="n"/>
      <c r="E576" s="7" t="n"/>
      <c r="F576" s="7" t="n"/>
      <c r="G576" s="2" t="n"/>
    </row>
    <row r="577">
      <c r="A577" s="2" t="n"/>
      <c r="B577" s="7" t="n"/>
      <c r="C577" s="2" t="n"/>
      <c r="D577" s="7" t="n"/>
      <c r="E577" s="7" t="n"/>
      <c r="F577" s="7" t="n"/>
      <c r="G577" s="2" t="n"/>
    </row>
    <row r="578">
      <c r="A578" s="2" t="n"/>
      <c r="B578" s="7" t="n"/>
      <c r="C578" s="2" t="n"/>
      <c r="D578" s="7" t="n"/>
      <c r="E578" s="7" t="n"/>
      <c r="F578" s="7" t="n"/>
      <c r="G578" s="2" t="n"/>
    </row>
    <row r="579">
      <c r="A579" s="2" t="n"/>
      <c r="B579" s="7" t="n"/>
      <c r="C579" s="2" t="n"/>
      <c r="D579" s="7" t="n"/>
      <c r="E579" s="7" t="n"/>
      <c r="F579" s="7" t="n"/>
      <c r="G579" s="2" t="n"/>
    </row>
    <row r="580">
      <c r="A580" s="2" t="n"/>
      <c r="B580" s="7" t="n"/>
      <c r="C580" s="2" t="n"/>
      <c r="D580" s="7" t="n"/>
      <c r="E580" s="7" t="n"/>
      <c r="F580" s="7" t="n"/>
      <c r="G580" s="2" t="n"/>
    </row>
    <row r="581">
      <c r="A581" s="2" t="n"/>
      <c r="B581" s="7" t="n"/>
      <c r="C581" s="2" t="n"/>
      <c r="D581" s="7" t="n"/>
      <c r="E581" s="7" t="n"/>
      <c r="F581" s="7" t="n"/>
      <c r="G581" s="2" t="n"/>
    </row>
    <row r="582">
      <c r="A582" s="2" t="n"/>
      <c r="B582" s="7" t="n"/>
      <c r="C582" s="2" t="n"/>
      <c r="D582" s="7" t="n"/>
      <c r="E582" s="7" t="n"/>
      <c r="F582" s="7" t="n"/>
      <c r="G582" s="2" t="n"/>
    </row>
    <row r="583">
      <c r="A583" s="2" t="n"/>
      <c r="B583" s="7" t="n"/>
      <c r="C583" s="2" t="n"/>
      <c r="D583" s="7" t="n"/>
      <c r="E583" s="7" t="n"/>
      <c r="F583" s="7" t="n"/>
      <c r="G583" s="2" t="n"/>
    </row>
    <row r="584">
      <c r="A584" s="2" t="n"/>
      <c r="B584" s="7" t="n"/>
      <c r="C584" s="2" t="n"/>
      <c r="D584" s="7" t="n"/>
      <c r="E584" s="7" t="n"/>
      <c r="F584" s="7" t="n"/>
      <c r="G584" s="2" t="n"/>
    </row>
    <row r="585">
      <c r="A585" s="2" t="n"/>
      <c r="B585" s="7" t="n"/>
      <c r="C585" s="2" t="n"/>
      <c r="D585" s="7" t="n"/>
      <c r="E585" s="7" t="n"/>
      <c r="F585" s="7" t="n"/>
      <c r="G585" s="2" t="n"/>
    </row>
    <row r="586">
      <c r="A586" s="2" t="n"/>
      <c r="B586" s="7" t="n"/>
      <c r="C586" s="2" t="n"/>
      <c r="D586" s="7" t="n"/>
      <c r="E586" s="7" t="n"/>
      <c r="F586" s="7" t="n"/>
      <c r="G586" s="2" t="n"/>
    </row>
    <row r="587">
      <c r="A587" s="2" t="n"/>
      <c r="B587" s="7" t="n"/>
      <c r="C587" s="2" t="n"/>
      <c r="D587" s="7" t="n"/>
      <c r="E587" s="7" t="n"/>
      <c r="F587" s="7" t="n"/>
      <c r="G587" s="2" t="n"/>
    </row>
    <row r="588">
      <c r="A588" s="2" t="n"/>
      <c r="B588" s="7" t="n"/>
      <c r="C588" s="2" t="n"/>
      <c r="D588" s="7" t="n"/>
      <c r="E588" s="7" t="n"/>
      <c r="F588" s="7" t="n"/>
      <c r="G588" s="2" t="n"/>
    </row>
    <row r="589">
      <c r="A589" s="2" t="n"/>
      <c r="B589" s="7" t="n"/>
      <c r="C589" s="2" t="n"/>
      <c r="D589" s="7" t="n"/>
      <c r="E589" s="7" t="n"/>
      <c r="F589" s="7" t="n"/>
      <c r="G589" s="2" t="n"/>
    </row>
    <row r="590">
      <c r="A590" s="2" t="n"/>
      <c r="B590" s="7" t="n"/>
      <c r="C590" s="2" t="n"/>
      <c r="D590" s="7" t="n"/>
      <c r="E590" s="7" t="n"/>
      <c r="F590" s="7" t="n"/>
      <c r="G590" s="2" t="n"/>
    </row>
    <row r="591">
      <c r="A591" s="2" t="n"/>
      <c r="B591" s="7" t="n"/>
      <c r="C591" s="2" t="n"/>
      <c r="D591" s="7" t="n"/>
      <c r="E591" s="7" t="n"/>
      <c r="F591" s="7" t="n"/>
      <c r="G591" s="2" t="n"/>
    </row>
    <row r="592">
      <c r="A592" s="2" t="n"/>
      <c r="B592" s="7" t="n"/>
      <c r="C592" s="2" t="n"/>
      <c r="D592" s="7" t="n"/>
      <c r="E592" s="7" t="n"/>
      <c r="F592" s="7" t="n"/>
      <c r="G592" s="2" t="n"/>
    </row>
    <row r="593">
      <c r="A593" s="2" t="n"/>
      <c r="B593" s="7" t="n"/>
      <c r="C593" s="2" t="n"/>
      <c r="D593" s="7" t="n"/>
      <c r="E593" s="7" t="n"/>
      <c r="F593" s="7" t="n"/>
      <c r="G593" s="2" t="n"/>
    </row>
    <row r="594">
      <c r="A594" s="2" t="n"/>
      <c r="B594" s="7" t="n"/>
      <c r="C594" s="2" t="n"/>
      <c r="D594" s="7" t="n"/>
      <c r="E594" s="7" t="n"/>
      <c r="F594" s="7" t="n"/>
      <c r="G594" s="2" t="n"/>
    </row>
    <row r="595">
      <c r="A595" s="2" t="n"/>
      <c r="B595" s="7" t="n"/>
      <c r="C595" s="2" t="n"/>
      <c r="D595" s="7" t="n"/>
      <c r="E595" s="7" t="n"/>
      <c r="F595" s="7" t="n"/>
      <c r="G595" s="2" t="n"/>
    </row>
    <row r="596">
      <c r="A596" s="2" t="n"/>
      <c r="B596" s="7" t="n"/>
      <c r="C596" s="2" t="n"/>
      <c r="D596" s="7" t="n"/>
      <c r="E596" s="7" t="n"/>
      <c r="F596" s="7" t="n"/>
      <c r="G596" s="2" t="n"/>
    </row>
    <row r="597">
      <c r="A597" s="2" t="n"/>
      <c r="B597" s="7" t="n"/>
      <c r="C597" s="2" t="n"/>
      <c r="D597" s="7" t="n"/>
      <c r="E597" s="7" t="n"/>
      <c r="F597" s="7" t="n"/>
      <c r="G597" s="2" t="n"/>
    </row>
    <row r="598">
      <c r="A598" s="2" t="n"/>
      <c r="B598" s="7" t="n"/>
      <c r="C598" s="2" t="n"/>
      <c r="D598" s="7" t="n"/>
      <c r="E598" s="7" t="n"/>
      <c r="F598" s="7" t="n"/>
      <c r="G598" s="2" t="n"/>
    </row>
    <row r="599">
      <c r="A599" s="2" t="n"/>
      <c r="B599" s="7" t="n"/>
      <c r="C599" s="2" t="n"/>
      <c r="D599" s="7" t="n"/>
      <c r="E599" s="7" t="n"/>
      <c r="F599" s="7" t="n"/>
      <c r="G599" s="2" t="n"/>
    </row>
    <row r="600">
      <c r="A600" s="2" t="n"/>
      <c r="B600" s="7" t="n"/>
      <c r="C600" s="2" t="n"/>
      <c r="D600" s="7" t="n"/>
      <c r="E600" s="7" t="n"/>
      <c r="F600" s="7" t="n"/>
      <c r="G600" s="2" t="n"/>
    </row>
    <row r="601">
      <c r="A601" s="2" t="n"/>
      <c r="B601" s="7" t="n"/>
      <c r="C601" s="2" t="n"/>
      <c r="D601" s="7" t="n"/>
      <c r="E601" s="7" t="n"/>
      <c r="F601" s="7" t="n"/>
      <c r="G601" s="2" t="n"/>
    </row>
    <row r="602">
      <c r="A602" s="2" t="n"/>
      <c r="B602" s="7" t="n"/>
      <c r="C602" s="2" t="n"/>
      <c r="D602" s="7" t="n"/>
      <c r="E602" s="7" t="n"/>
      <c r="F602" s="7" t="n"/>
      <c r="G602" s="2" t="n"/>
    </row>
    <row r="603">
      <c r="A603" s="2" t="n"/>
      <c r="B603" s="7" t="n"/>
      <c r="C603" s="2" t="n"/>
      <c r="D603" s="7" t="n"/>
      <c r="E603" s="7" t="n"/>
      <c r="F603" s="7" t="n"/>
      <c r="G603" s="2" t="n"/>
    </row>
    <row r="604">
      <c r="A604" s="2" t="n"/>
      <c r="B604" s="7" t="n"/>
      <c r="C604" s="2" t="n"/>
      <c r="D604" s="7" t="n"/>
      <c r="E604" s="7" t="n"/>
      <c r="F604" s="7" t="n"/>
      <c r="G604" s="2" t="n"/>
    </row>
    <row r="605">
      <c r="A605" s="2" t="n"/>
      <c r="B605" s="7" t="n"/>
      <c r="C605" s="2" t="n"/>
      <c r="D605" s="7" t="n"/>
      <c r="E605" s="7" t="n"/>
      <c r="F605" s="7" t="n"/>
      <c r="G605" s="2" t="n"/>
    </row>
    <row r="606">
      <c r="A606" s="2" t="n"/>
      <c r="B606" s="7" t="n"/>
      <c r="C606" s="2" t="n"/>
      <c r="D606" s="7" t="n"/>
      <c r="E606" s="7" t="n"/>
      <c r="F606" s="7" t="n"/>
      <c r="G606" s="2" t="n"/>
    </row>
    <row r="607">
      <c r="A607" s="2" t="n"/>
      <c r="B607" s="7" t="n"/>
      <c r="C607" s="2" t="n"/>
      <c r="D607" s="7" t="n"/>
      <c r="E607" s="7" t="n"/>
      <c r="F607" s="7" t="n"/>
      <c r="G607" s="2" t="n"/>
    </row>
    <row r="608">
      <c r="A608" s="2" t="n"/>
      <c r="B608" s="7" t="n"/>
      <c r="C608" s="2" t="n"/>
      <c r="D608" s="7" t="n"/>
      <c r="E608" s="7" t="n"/>
      <c r="F608" s="7" t="n"/>
      <c r="G608" s="2" t="n"/>
    </row>
    <row r="609">
      <c r="A609" s="2" t="n"/>
      <c r="B609" s="7" t="n"/>
      <c r="C609" s="2" t="n"/>
      <c r="D609" s="7" t="n"/>
      <c r="E609" s="7" t="n"/>
      <c r="F609" s="7" t="n"/>
      <c r="G609" s="2" t="n"/>
    </row>
    <row r="610">
      <c r="A610" s="2" t="n"/>
      <c r="B610" s="7" t="n"/>
      <c r="C610" s="2" t="n"/>
      <c r="D610" s="7" t="n"/>
      <c r="E610" s="7" t="n"/>
      <c r="F610" s="7" t="n"/>
      <c r="G610" s="2" t="n"/>
    </row>
    <row r="611">
      <c r="A611" s="2" t="n"/>
      <c r="B611" s="7" t="n"/>
      <c r="C611" s="2" t="n"/>
      <c r="D611" s="7" t="n"/>
      <c r="E611" s="7" t="n"/>
      <c r="F611" s="7" t="n"/>
      <c r="G611" s="2" t="n"/>
    </row>
    <row r="612">
      <c r="A612" s="2" t="n"/>
      <c r="B612" s="7" t="n"/>
      <c r="C612" s="2" t="n"/>
      <c r="D612" s="7" t="n"/>
      <c r="E612" s="7" t="n"/>
      <c r="F612" s="7" t="n"/>
      <c r="G612" s="2" t="n"/>
    </row>
    <row r="613">
      <c r="A613" s="2" t="n"/>
      <c r="B613" s="7" t="n"/>
      <c r="C613" s="2" t="n"/>
      <c r="D613" s="7" t="n"/>
      <c r="E613" s="7" t="n"/>
      <c r="F613" s="7" t="n"/>
      <c r="G613" s="2" t="n"/>
    </row>
    <row r="614">
      <c r="A614" s="2" t="n"/>
      <c r="B614" s="7" t="n"/>
      <c r="C614" s="2" t="n"/>
      <c r="D614" s="7" t="n"/>
      <c r="E614" s="7" t="n"/>
      <c r="F614" s="7" t="n"/>
      <c r="G614" s="2" t="n"/>
    </row>
    <row r="615">
      <c r="A615" s="2" t="n"/>
      <c r="B615" s="7" t="n"/>
      <c r="C615" s="2" t="n"/>
      <c r="D615" s="7" t="n"/>
      <c r="E615" s="7" t="n"/>
      <c r="F615" s="7" t="n"/>
      <c r="G615" s="2" t="n"/>
    </row>
    <row r="616">
      <c r="A616" s="2" t="n"/>
      <c r="B616" s="7" t="n"/>
      <c r="C616" s="2" t="n"/>
      <c r="D616" s="7" t="n"/>
      <c r="E616" s="7" t="n"/>
      <c r="F616" s="7" t="n"/>
      <c r="G616" s="2" t="n"/>
    </row>
    <row r="617">
      <c r="A617" s="2" t="n"/>
      <c r="B617" s="7" t="n"/>
      <c r="C617" s="2" t="n"/>
      <c r="D617" s="7" t="n"/>
      <c r="E617" s="7" t="n"/>
      <c r="F617" s="7" t="n"/>
      <c r="G617" s="2" t="n"/>
    </row>
    <row r="618">
      <c r="A618" s="2" t="n"/>
      <c r="B618" s="7" t="n"/>
      <c r="C618" s="2" t="n"/>
      <c r="D618" s="7" t="n"/>
      <c r="E618" s="7" t="n"/>
      <c r="F618" s="7" t="n"/>
      <c r="G618" s="2" t="n"/>
    </row>
    <row r="619">
      <c r="A619" s="2" t="n"/>
      <c r="B619" s="7" t="n"/>
      <c r="C619" s="2" t="n"/>
      <c r="D619" s="7" t="n"/>
      <c r="E619" s="7" t="n"/>
      <c r="F619" s="7" t="n"/>
      <c r="G619" s="2" t="n"/>
    </row>
    <row r="620">
      <c r="A620" s="2" t="n"/>
      <c r="B620" s="7" t="n"/>
      <c r="C620" s="2" t="n"/>
      <c r="D620" s="7" t="n"/>
      <c r="E620" s="7" t="n"/>
      <c r="F620" s="7" t="n"/>
      <c r="G620" s="2" t="n"/>
    </row>
    <row r="621">
      <c r="A621" s="2" t="n"/>
      <c r="B621" s="7" t="n"/>
      <c r="C621" s="2" t="n"/>
      <c r="D621" s="7" t="n"/>
      <c r="E621" s="7" t="n"/>
      <c r="F621" s="7" t="n"/>
      <c r="G621" s="2" t="n"/>
    </row>
    <row r="622">
      <c r="A622" s="2" t="n"/>
      <c r="B622" s="7" t="n"/>
      <c r="C622" s="2" t="n"/>
      <c r="D622" s="7" t="n"/>
      <c r="E622" s="7" t="n"/>
      <c r="F622" s="7" t="n"/>
      <c r="G622" s="2" t="n"/>
    </row>
    <row r="623">
      <c r="A623" s="2" t="n"/>
      <c r="B623" s="7" t="n"/>
      <c r="C623" s="2" t="n"/>
      <c r="D623" s="7" t="n"/>
      <c r="E623" s="7" t="n"/>
      <c r="F623" s="7" t="n"/>
      <c r="G623" s="2" t="n"/>
    </row>
    <row r="624">
      <c r="A624" s="2" t="n"/>
      <c r="B624" s="7" t="n"/>
      <c r="C624" s="2" t="n"/>
      <c r="D624" s="7" t="n"/>
      <c r="E624" s="7" t="n"/>
      <c r="F624" s="7" t="n"/>
      <c r="G624" s="2" t="n"/>
    </row>
    <row r="625">
      <c r="A625" s="2" t="n"/>
      <c r="B625" s="7" t="n"/>
      <c r="C625" s="2" t="n"/>
      <c r="D625" s="7" t="n"/>
      <c r="E625" s="7" t="n"/>
      <c r="F625" s="7" t="n"/>
      <c r="G625" s="2" t="n"/>
    </row>
    <row r="626">
      <c r="A626" s="2" t="n"/>
      <c r="B626" s="7" t="n"/>
      <c r="C626" s="2" t="n"/>
      <c r="D626" s="7" t="n"/>
      <c r="E626" s="7" t="n"/>
      <c r="F626" s="7" t="n"/>
      <c r="G626" s="2" t="n"/>
    </row>
    <row r="627">
      <c r="A627" s="2" t="n"/>
      <c r="B627" s="7" t="n"/>
      <c r="C627" s="2" t="n"/>
      <c r="D627" s="7" t="n"/>
      <c r="E627" s="7" t="n"/>
      <c r="F627" s="7" t="n"/>
      <c r="G627" s="2" t="n"/>
    </row>
    <row r="628">
      <c r="A628" s="2" t="n"/>
      <c r="B628" s="7" t="n"/>
      <c r="C628" s="2" t="n"/>
      <c r="D628" s="7" t="n"/>
      <c r="E628" s="7" t="n"/>
      <c r="F628" s="7" t="n"/>
      <c r="G628" s="2" t="n"/>
    </row>
    <row r="629">
      <c r="A629" s="2" t="n"/>
      <c r="B629" s="7" t="n"/>
      <c r="C629" s="2" t="n"/>
      <c r="D629" s="7" t="n"/>
      <c r="E629" s="7" t="n"/>
      <c r="F629" s="7" t="n"/>
      <c r="G629" s="2" t="n"/>
    </row>
    <row r="630">
      <c r="A630" s="2" t="n"/>
      <c r="B630" s="7" t="n"/>
      <c r="C630" s="2" t="n"/>
      <c r="D630" s="7" t="n"/>
      <c r="E630" s="7" t="n"/>
      <c r="F630" s="7" t="n"/>
      <c r="G630" s="2" t="n"/>
    </row>
    <row r="631">
      <c r="A631" s="2" t="n"/>
      <c r="B631" s="7" t="n"/>
      <c r="C631" s="2" t="n"/>
      <c r="D631" s="7" t="n"/>
      <c r="E631" s="7" t="n"/>
      <c r="F631" s="7" t="n"/>
      <c r="G631" s="2" t="n"/>
    </row>
    <row r="632">
      <c r="A632" s="2" t="n"/>
      <c r="B632" s="7" t="n"/>
      <c r="C632" s="2" t="n"/>
      <c r="D632" s="7" t="n"/>
      <c r="E632" s="7" t="n"/>
      <c r="F632" s="7" t="n"/>
      <c r="G632" s="2" t="n"/>
    </row>
    <row r="633">
      <c r="A633" s="2" t="n"/>
      <c r="B633" s="7" t="n"/>
      <c r="C633" s="2" t="n"/>
      <c r="D633" s="7" t="n"/>
      <c r="E633" s="7" t="n"/>
      <c r="F633" s="7" t="n"/>
      <c r="G633" s="2" t="n"/>
    </row>
    <row r="634">
      <c r="A634" s="2" t="n"/>
      <c r="B634" s="7" t="n"/>
      <c r="C634" s="2" t="n"/>
      <c r="D634" s="7" t="n"/>
      <c r="E634" s="7" t="n"/>
      <c r="F634" s="7" t="n"/>
      <c r="G634" s="2" t="n"/>
    </row>
    <row r="635">
      <c r="A635" s="2" t="n"/>
      <c r="B635" s="7" t="n"/>
      <c r="C635" s="2" t="n"/>
      <c r="D635" s="7" t="n"/>
      <c r="E635" s="7" t="n"/>
      <c r="F635" s="7" t="n"/>
      <c r="G635" s="2" t="n"/>
    </row>
    <row r="636">
      <c r="A636" s="2" t="n"/>
      <c r="B636" s="7" t="n"/>
      <c r="C636" s="2" t="n"/>
      <c r="D636" s="7" t="n"/>
      <c r="E636" s="7" t="n"/>
      <c r="F636" s="7" t="n"/>
      <c r="G636" s="2" t="n"/>
    </row>
    <row r="637">
      <c r="A637" s="2" t="n"/>
      <c r="B637" s="7" t="n"/>
      <c r="C637" s="2" t="n"/>
      <c r="D637" s="7" t="n"/>
      <c r="E637" s="7" t="n"/>
      <c r="F637" s="7" t="n"/>
      <c r="G637" s="2" t="n"/>
    </row>
    <row r="638">
      <c r="A638" s="2" t="n"/>
      <c r="B638" s="7" t="n"/>
      <c r="C638" s="2" t="n"/>
      <c r="D638" s="7" t="n"/>
      <c r="E638" s="7" t="n"/>
      <c r="F638" s="7" t="n"/>
      <c r="G638" s="2" t="n"/>
    </row>
    <row r="639">
      <c r="A639" s="2" t="n"/>
      <c r="B639" s="7" t="n"/>
      <c r="C639" s="2" t="n"/>
      <c r="D639" s="7" t="n"/>
      <c r="E639" s="7" t="n"/>
      <c r="F639" s="7" t="n"/>
      <c r="G639" s="2" t="n"/>
    </row>
    <row r="640">
      <c r="A640" s="2" t="n"/>
      <c r="B640" s="7" t="n"/>
      <c r="C640" s="2" t="n"/>
      <c r="D640" s="7" t="n"/>
      <c r="E640" s="7" t="n"/>
      <c r="F640" s="7" t="n"/>
      <c r="G640" s="2" t="n"/>
    </row>
    <row r="641">
      <c r="A641" s="2" t="n"/>
      <c r="B641" s="7" t="n"/>
      <c r="C641" s="2" t="n"/>
      <c r="D641" s="7" t="n"/>
      <c r="E641" s="7" t="n"/>
      <c r="F641" s="7" t="n"/>
      <c r="G641" s="2" t="n"/>
    </row>
    <row r="642">
      <c r="A642" s="2" t="n"/>
      <c r="B642" s="7" t="n"/>
      <c r="C642" s="2" t="n"/>
      <c r="D642" s="7" t="n"/>
      <c r="E642" s="7" t="n"/>
      <c r="F642" s="7" t="n"/>
      <c r="G642" s="2" t="n"/>
    </row>
    <row r="643">
      <c r="A643" s="2" t="n"/>
      <c r="B643" s="7" t="n"/>
      <c r="C643" s="2" t="n"/>
      <c r="D643" s="7" t="n"/>
      <c r="E643" s="7" t="n"/>
      <c r="F643" s="7" t="n"/>
      <c r="G643" s="2" t="n"/>
    </row>
    <row r="644">
      <c r="A644" s="2" t="n"/>
      <c r="B644" s="7" t="n"/>
      <c r="C644" s="2" t="n"/>
      <c r="D644" s="7" t="n"/>
      <c r="E644" s="7" t="n"/>
      <c r="F644" s="7" t="n"/>
      <c r="G644" s="2" t="n"/>
    </row>
    <row r="645">
      <c r="A645" s="2" t="n"/>
      <c r="B645" s="7" t="n"/>
      <c r="C645" s="2" t="n"/>
      <c r="D645" s="7" t="n"/>
      <c r="E645" s="7" t="n"/>
      <c r="F645" s="7" t="n"/>
      <c r="G645" s="2" t="n"/>
    </row>
    <row r="646">
      <c r="A646" s="2" t="n"/>
      <c r="B646" s="7" t="n"/>
      <c r="C646" s="2" t="n"/>
      <c r="D646" s="7" t="n"/>
      <c r="E646" s="7" t="n"/>
      <c r="F646" s="7" t="n"/>
      <c r="G646" s="2" t="n"/>
    </row>
    <row r="647">
      <c r="A647" s="2" t="n"/>
      <c r="B647" s="7" t="n"/>
      <c r="C647" s="2" t="n"/>
      <c r="D647" s="7" t="n"/>
      <c r="E647" s="7" t="n"/>
      <c r="F647" s="7" t="n"/>
      <c r="G647" s="2" t="n"/>
    </row>
    <row r="648">
      <c r="A648" s="2" t="n"/>
      <c r="B648" s="7" t="n"/>
      <c r="C648" s="2" t="n"/>
      <c r="D648" s="7" t="n"/>
      <c r="E648" s="7" t="n"/>
      <c r="F648" s="7" t="n"/>
      <c r="G648" s="2" t="n"/>
    </row>
    <row r="649">
      <c r="A649" s="2" t="n"/>
      <c r="B649" s="7" t="n"/>
      <c r="C649" s="2" t="n"/>
      <c r="D649" s="7" t="n"/>
      <c r="E649" s="7" t="n"/>
      <c r="F649" s="7" t="n"/>
      <c r="G649" s="2" t="n"/>
    </row>
    <row r="650">
      <c r="A650" s="2" t="n"/>
      <c r="B650" s="7" t="n"/>
      <c r="C650" s="2" t="n"/>
      <c r="D650" s="7" t="n"/>
      <c r="E650" s="7" t="n"/>
      <c r="F650" s="7" t="n"/>
      <c r="G650" s="2" t="n"/>
    </row>
    <row r="651">
      <c r="A651" s="2" t="n"/>
      <c r="B651" s="7" t="n"/>
      <c r="C651" s="2" t="n"/>
      <c r="D651" s="7" t="n"/>
      <c r="E651" s="7" t="n"/>
      <c r="F651" s="7" t="n"/>
      <c r="G651" s="2" t="n"/>
    </row>
    <row r="652">
      <c r="A652" s="2" t="n"/>
      <c r="B652" s="7" t="n"/>
      <c r="C652" s="2" t="n"/>
      <c r="D652" s="7" t="n"/>
      <c r="E652" s="7" t="n"/>
      <c r="F652" s="7" t="n"/>
      <c r="G652" s="2" t="n"/>
    </row>
    <row r="653">
      <c r="A653" s="2" t="n"/>
      <c r="B653" s="7" t="n"/>
      <c r="C653" s="2" t="n"/>
      <c r="D653" s="7" t="n"/>
      <c r="E653" s="7" t="n"/>
      <c r="F653" s="7" t="n"/>
      <c r="G653" s="2" t="n"/>
    </row>
    <row r="654">
      <c r="A654" s="2" t="n"/>
      <c r="B654" s="7" t="n"/>
      <c r="C654" s="2" t="n"/>
      <c r="D654" s="7" t="n"/>
      <c r="E654" s="7" t="n"/>
      <c r="F654" s="7" t="n"/>
      <c r="G654" s="2" t="n"/>
    </row>
    <row r="655">
      <c r="A655" s="2" t="n"/>
      <c r="B655" s="7" t="n"/>
      <c r="C655" s="2" t="n"/>
      <c r="D655" s="7" t="n"/>
      <c r="E655" s="7" t="n"/>
      <c r="F655" s="7" t="n"/>
      <c r="G655" s="2" t="n"/>
    </row>
    <row r="656">
      <c r="A656" s="2" t="n"/>
      <c r="B656" s="7" t="n"/>
      <c r="C656" s="2" t="n"/>
      <c r="D656" s="7" t="n"/>
      <c r="E656" s="7" t="n"/>
      <c r="F656" s="7" t="n"/>
      <c r="G656" s="2" t="n"/>
    </row>
    <row r="657">
      <c r="A657" s="2" t="n"/>
      <c r="B657" s="7" t="n"/>
      <c r="C657" s="2" t="n"/>
      <c r="D657" s="7" t="n"/>
      <c r="E657" s="7" t="n"/>
      <c r="F657" s="7" t="n"/>
      <c r="G657" s="2" t="n"/>
    </row>
    <row r="658">
      <c r="A658" s="2" t="n"/>
      <c r="B658" s="7" t="n"/>
      <c r="C658" s="2" t="n"/>
      <c r="D658" s="7" t="n"/>
      <c r="E658" s="7" t="n"/>
      <c r="F658" s="7" t="n"/>
      <c r="G658" s="2" t="n"/>
    </row>
    <row r="659">
      <c r="A659" s="2" t="n"/>
      <c r="B659" s="7" t="n"/>
      <c r="C659" s="2" t="n"/>
      <c r="D659" s="7" t="n"/>
      <c r="E659" s="7" t="n"/>
      <c r="F659" s="7" t="n"/>
      <c r="G659" s="2" t="n"/>
    </row>
    <row r="660">
      <c r="A660" s="2" t="n"/>
      <c r="B660" s="7" t="n"/>
      <c r="C660" s="2" t="n"/>
      <c r="D660" s="7" t="n"/>
      <c r="E660" s="7" t="n"/>
      <c r="F660" s="7" t="n"/>
      <c r="G660" s="2" t="n"/>
    </row>
    <row r="661">
      <c r="A661" s="2" t="n"/>
      <c r="B661" s="7" t="n"/>
      <c r="C661" s="2" t="n"/>
      <c r="D661" s="7" t="n"/>
      <c r="E661" s="7" t="n"/>
      <c r="F661" s="7" t="n"/>
      <c r="G661" s="2" t="n"/>
    </row>
    <row r="662">
      <c r="A662" s="2" t="n"/>
      <c r="B662" s="7" t="n"/>
      <c r="C662" s="2" t="n"/>
      <c r="D662" s="7" t="n"/>
      <c r="E662" s="7" t="n"/>
      <c r="F662" s="7" t="n"/>
      <c r="G662" s="2" t="n"/>
    </row>
    <row r="663">
      <c r="A663" s="2" t="n"/>
      <c r="B663" s="7" t="n"/>
      <c r="C663" s="2" t="n"/>
      <c r="D663" s="7" t="n"/>
      <c r="E663" s="7" t="n"/>
      <c r="F663" s="7" t="n"/>
      <c r="G663" s="2" t="n"/>
    </row>
    <row r="664">
      <c r="A664" s="2" t="n"/>
      <c r="B664" s="7" t="n"/>
      <c r="C664" s="2" t="n"/>
      <c r="D664" s="7" t="n"/>
      <c r="E664" s="7" t="n"/>
      <c r="F664" s="7" t="n"/>
      <c r="G664" s="2" t="n"/>
    </row>
    <row r="665">
      <c r="A665" s="2" t="n"/>
      <c r="B665" s="7" t="n"/>
      <c r="C665" s="2" t="n"/>
      <c r="D665" s="7" t="n"/>
      <c r="E665" s="7" t="n"/>
      <c r="F665" s="7" t="n"/>
      <c r="G665" s="2" t="n"/>
    </row>
    <row r="666">
      <c r="A666" s="2" t="n"/>
      <c r="B666" s="7" t="n"/>
      <c r="C666" s="2" t="n"/>
      <c r="D666" s="7" t="n"/>
      <c r="E666" s="7" t="n"/>
      <c r="F666" s="7" t="n"/>
      <c r="G666" s="2" t="n"/>
    </row>
    <row r="667">
      <c r="A667" s="2" t="n"/>
      <c r="B667" s="7" t="n"/>
      <c r="C667" s="2" t="n"/>
      <c r="D667" s="7" t="n"/>
      <c r="E667" s="7" t="n"/>
      <c r="F667" s="7" t="n"/>
      <c r="G667" s="2" t="n"/>
    </row>
    <row r="668">
      <c r="A668" s="2" t="n"/>
      <c r="B668" s="7" t="n"/>
      <c r="C668" s="2" t="n"/>
      <c r="D668" s="7" t="n"/>
      <c r="E668" s="7" t="n"/>
      <c r="F668" s="7" t="n"/>
      <c r="G668" s="2" t="n"/>
    </row>
    <row r="669">
      <c r="A669" s="2" t="n"/>
      <c r="B669" s="7" t="n"/>
      <c r="C669" s="2" t="n"/>
      <c r="D669" s="7" t="n"/>
      <c r="E669" s="7" t="n"/>
      <c r="F669" s="7" t="n"/>
      <c r="G669" s="2" t="n"/>
    </row>
    <row r="670">
      <c r="A670" s="2" t="n"/>
      <c r="B670" s="7" t="n"/>
      <c r="C670" s="2" t="n"/>
      <c r="D670" s="7" t="n"/>
      <c r="E670" s="7" t="n"/>
      <c r="F670" s="7" t="n"/>
      <c r="G670" s="2" t="n"/>
    </row>
    <row r="671">
      <c r="A671" s="2" t="n"/>
      <c r="B671" s="7" t="n"/>
      <c r="C671" s="2" t="n"/>
      <c r="D671" s="7" t="n"/>
      <c r="E671" s="7" t="n"/>
      <c r="F671" s="7" t="n"/>
      <c r="G671" s="2" t="n"/>
    </row>
    <row r="672">
      <c r="A672" s="2" t="n"/>
      <c r="B672" s="7" t="n"/>
      <c r="C672" s="2" t="n"/>
      <c r="D672" s="7" t="n"/>
      <c r="E672" s="7" t="n"/>
      <c r="F672" s="7" t="n"/>
      <c r="G672" s="2" t="n"/>
    </row>
    <row r="673">
      <c r="A673" s="2" t="n"/>
      <c r="B673" s="7" t="n"/>
      <c r="C673" s="2" t="n"/>
      <c r="D673" s="7" t="n"/>
      <c r="E673" s="7" t="n"/>
      <c r="F673" s="7" t="n"/>
      <c r="G673" s="2" t="n"/>
    </row>
    <row r="674">
      <c r="A674" s="2" t="n"/>
      <c r="B674" s="7" t="n"/>
      <c r="C674" s="2" t="n"/>
      <c r="D674" s="7" t="n"/>
      <c r="E674" s="7" t="n"/>
      <c r="F674" s="7" t="n"/>
      <c r="G674" s="2" t="n"/>
    </row>
    <row r="675">
      <c r="A675" s="2" t="n"/>
      <c r="B675" s="7" t="n"/>
      <c r="C675" s="2" t="n"/>
      <c r="D675" s="7" t="n"/>
      <c r="E675" s="7" t="n"/>
      <c r="F675" s="7" t="n"/>
      <c r="G675" s="2" t="n"/>
    </row>
    <row r="676">
      <c r="A676" s="2" t="n"/>
      <c r="B676" s="7" t="n"/>
      <c r="C676" s="2" t="n"/>
      <c r="D676" s="7" t="n"/>
      <c r="E676" s="7" t="n"/>
      <c r="F676" s="7" t="n"/>
      <c r="G676" s="2" t="n"/>
    </row>
    <row r="677">
      <c r="A677" s="2" t="n"/>
      <c r="B677" s="7" t="n"/>
      <c r="C677" s="2" t="n"/>
      <c r="D677" s="7" t="n"/>
      <c r="E677" s="7" t="n"/>
      <c r="F677" s="7" t="n"/>
      <c r="G677" s="2" t="n"/>
    </row>
    <row r="678">
      <c r="A678" s="2" t="n"/>
      <c r="B678" s="7" t="n"/>
      <c r="C678" s="2" t="n"/>
      <c r="D678" s="7" t="n"/>
      <c r="E678" s="7" t="n"/>
      <c r="F678" s="7" t="n"/>
      <c r="G678" s="2" t="n"/>
    </row>
    <row r="679">
      <c r="A679" s="2" t="n"/>
      <c r="B679" s="7" t="n"/>
      <c r="C679" s="2" t="n"/>
      <c r="D679" s="7" t="n"/>
      <c r="E679" s="7" t="n"/>
      <c r="F679" s="7" t="n"/>
      <c r="G679" s="2" t="n"/>
    </row>
    <row r="680">
      <c r="A680" s="2" t="n"/>
      <c r="B680" s="7" t="n"/>
      <c r="C680" s="2" t="n"/>
      <c r="D680" s="7" t="n"/>
      <c r="E680" s="7" t="n"/>
      <c r="F680" s="7" t="n"/>
      <c r="G680" s="2" t="n"/>
    </row>
    <row r="681">
      <c r="A681" s="2" t="n"/>
      <c r="B681" s="7" t="n"/>
      <c r="C681" s="2" t="n"/>
      <c r="D681" s="7" t="n"/>
      <c r="E681" s="7" t="n"/>
      <c r="F681" s="7" t="n"/>
      <c r="G681" s="2" t="n"/>
    </row>
    <row r="682">
      <c r="A682" s="2" t="n"/>
      <c r="B682" s="7" t="n"/>
      <c r="C682" s="2" t="n"/>
      <c r="D682" s="7" t="n"/>
      <c r="E682" s="7" t="n"/>
      <c r="F682" s="7" t="n"/>
      <c r="G682" s="2" t="n"/>
    </row>
    <row r="683">
      <c r="A683" s="2" t="n"/>
      <c r="B683" s="7" t="n"/>
      <c r="C683" s="2" t="n"/>
      <c r="D683" s="7" t="n"/>
      <c r="E683" s="7" t="n"/>
      <c r="F683" s="7" t="n"/>
      <c r="G683" s="2" t="n"/>
    </row>
    <row r="684">
      <c r="A684" s="2" t="n"/>
      <c r="B684" s="7" t="n"/>
      <c r="C684" s="2" t="n"/>
      <c r="D684" s="7" t="n"/>
      <c r="E684" s="7" t="n"/>
      <c r="F684" s="7" t="n"/>
      <c r="G684" s="2" t="n"/>
    </row>
    <row r="685">
      <c r="A685" s="2" t="n"/>
      <c r="B685" s="7" t="n"/>
      <c r="C685" s="2" t="n"/>
      <c r="D685" s="7" t="n"/>
      <c r="E685" s="7" t="n"/>
      <c r="F685" s="7" t="n"/>
      <c r="G685" s="2" t="n"/>
    </row>
    <row r="686">
      <c r="A686" s="2" t="n"/>
      <c r="B686" s="7" t="n"/>
      <c r="C686" s="2" t="n"/>
      <c r="D686" s="7" t="n"/>
      <c r="E686" s="7" t="n"/>
      <c r="F686" s="7" t="n"/>
      <c r="G686" s="2" t="n"/>
    </row>
    <row r="687">
      <c r="A687" s="2" t="n"/>
      <c r="B687" s="7" t="n"/>
      <c r="C687" s="2" t="n"/>
      <c r="D687" s="7" t="n"/>
      <c r="E687" s="7" t="n"/>
      <c r="F687" s="7" t="n"/>
      <c r="G687" s="2" t="n"/>
    </row>
    <row r="688">
      <c r="A688" s="2" t="n"/>
      <c r="B688" s="7" t="n"/>
      <c r="C688" s="2" t="n"/>
      <c r="D688" s="7" t="n"/>
      <c r="E688" s="7" t="n"/>
      <c r="F688" s="7" t="n"/>
      <c r="G688" s="2" t="n"/>
    </row>
    <row r="689">
      <c r="A689" s="2" t="n"/>
      <c r="B689" s="7" t="n"/>
      <c r="C689" s="2" t="n"/>
      <c r="D689" s="7" t="n"/>
      <c r="E689" s="7" t="n"/>
      <c r="F689" s="7" t="n"/>
      <c r="G689" s="2" t="n"/>
    </row>
    <row r="690">
      <c r="A690" s="2" t="n"/>
      <c r="B690" s="7" t="n"/>
      <c r="C690" s="2" t="n"/>
      <c r="D690" s="7" t="n"/>
      <c r="E690" s="7" t="n"/>
      <c r="F690" s="7" t="n"/>
      <c r="G690" s="2" t="n"/>
    </row>
    <row r="691">
      <c r="A691" s="2" t="n"/>
      <c r="B691" s="7" t="n"/>
      <c r="C691" s="2" t="n"/>
      <c r="D691" s="7" t="n"/>
      <c r="E691" s="7" t="n"/>
      <c r="F691" s="7" t="n"/>
      <c r="G691" s="2" t="n"/>
    </row>
    <row r="692">
      <c r="A692" s="2" t="n"/>
      <c r="B692" s="7" t="n"/>
      <c r="C692" s="2" t="n"/>
      <c r="D692" s="7" t="n"/>
      <c r="E692" s="7" t="n"/>
      <c r="F692" s="7" t="n"/>
      <c r="G692" s="2" t="n"/>
    </row>
    <row r="693">
      <c r="A693" s="2" t="n"/>
      <c r="B693" s="7" t="n"/>
      <c r="C693" s="2" t="n"/>
      <c r="D693" s="7" t="n"/>
      <c r="E693" s="7" t="n"/>
      <c r="F693" s="7" t="n"/>
      <c r="G693" s="2" t="n"/>
    </row>
    <row r="694">
      <c r="A694" s="2" t="n"/>
      <c r="B694" s="7" t="n"/>
      <c r="C694" s="2" t="n"/>
      <c r="D694" s="7" t="n"/>
      <c r="E694" s="7" t="n"/>
      <c r="F694" s="7" t="n"/>
      <c r="G694" s="2" t="n"/>
    </row>
    <row r="695">
      <c r="A695" s="2" t="n"/>
      <c r="B695" s="7" t="n"/>
      <c r="C695" s="2" t="n"/>
      <c r="D695" s="7" t="n"/>
      <c r="E695" s="7" t="n"/>
      <c r="F695" s="7" t="n"/>
      <c r="G695" s="2" t="n"/>
    </row>
    <row r="696">
      <c r="A696" s="2" t="n"/>
      <c r="B696" s="7" t="n"/>
      <c r="C696" s="2" t="n"/>
      <c r="D696" s="7" t="n"/>
      <c r="E696" s="7" t="n"/>
      <c r="F696" s="7" t="n"/>
      <c r="G696" s="2" t="n"/>
    </row>
    <row r="697">
      <c r="A697" s="2" t="n"/>
      <c r="B697" s="7" t="n"/>
      <c r="C697" s="2" t="n"/>
      <c r="D697" s="7" t="n"/>
      <c r="E697" s="7" t="n"/>
      <c r="F697" s="7" t="n"/>
      <c r="G697" s="2" t="n"/>
    </row>
    <row r="698">
      <c r="A698" s="2" t="n"/>
      <c r="B698" s="7" t="n"/>
      <c r="C698" s="2" t="n"/>
      <c r="D698" s="7" t="n"/>
      <c r="E698" s="7" t="n"/>
      <c r="F698" s="7" t="n"/>
      <c r="G698" s="2" t="n"/>
    </row>
    <row r="699">
      <c r="A699" s="2" t="n"/>
      <c r="B699" s="7" t="n"/>
      <c r="C699" s="2" t="n"/>
      <c r="D699" s="7" t="n"/>
      <c r="E699" s="7" t="n"/>
      <c r="F699" s="7" t="n"/>
      <c r="G699" s="2" t="n"/>
    </row>
    <row r="700">
      <c r="A700" s="2" t="n"/>
      <c r="B700" s="7" t="n"/>
      <c r="C700" s="2" t="n"/>
      <c r="D700" s="7" t="n"/>
      <c r="E700" s="7" t="n"/>
      <c r="F700" s="7" t="n"/>
      <c r="G700" s="2" t="n"/>
    </row>
    <row r="701">
      <c r="A701" s="2" t="n"/>
      <c r="B701" s="7" t="n"/>
      <c r="C701" s="2" t="n"/>
      <c r="D701" s="7" t="n"/>
      <c r="E701" s="7" t="n"/>
      <c r="F701" s="7" t="n"/>
      <c r="G701" s="2" t="n"/>
    </row>
    <row r="702">
      <c r="A702" s="2" t="n"/>
      <c r="B702" s="7" t="n"/>
      <c r="C702" s="2" t="n"/>
      <c r="D702" s="7" t="n"/>
      <c r="E702" s="7" t="n"/>
      <c r="F702" s="7" t="n"/>
      <c r="G702" s="2" t="n"/>
    </row>
    <row r="703">
      <c r="A703" s="2" t="n"/>
      <c r="B703" s="7" t="n"/>
      <c r="C703" s="2" t="n"/>
      <c r="D703" s="7" t="n"/>
      <c r="E703" s="7" t="n"/>
      <c r="F703" s="7" t="n"/>
      <c r="G703" s="2" t="n"/>
    </row>
    <row r="704">
      <c r="A704" s="2" t="n"/>
      <c r="B704" s="7" t="n"/>
      <c r="C704" s="2" t="n"/>
      <c r="D704" s="7" t="n"/>
      <c r="E704" s="7" t="n"/>
      <c r="F704" s="7" t="n"/>
      <c r="G704" s="2" t="n"/>
    </row>
    <row r="705">
      <c r="A705" s="2" t="n"/>
      <c r="B705" s="7" t="n"/>
      <c r="C705" s="2" t="n"/>
      <c r="D705" s="7" t="n"/>
      <c r="E705" s="7" t="n"/>
      <c r="F705" s="7" t="n"/>
      <c r="G705" s="2" t="n"/>
    </row>
    <row r="706">
      <c r="A706" s="2" t="n"/>
      <c r="B706" s="7" t="n"/>
      <c r="C706" s="2" t="n"/>
      <c r="D706" s="7" t="n"/>
      <c r="E706" s="7" t="n"/>
      <c r="F706" s="7" t="n"/>
      <c r="G706" s="2" t="n"/>
    </row>
    <row r="707">
      <c r="A707" s="2" t="n"/>
      <c r="B707" s="7" t="n"/>
      <c r="C707" s="2" t="n"/>
      <c r="D707" s="7" t="n"/>
      <c r="E707" s="7" t="n"/>
      <c r="F707" s="7" t="n"/>
      <c r="G707" s="2" t="n"/>
    </row>
    <row r="708">
      <c r="A708" s="2" t="n"/>
      <c r="B708" s="7" t="n"/>
      <c r="C708" s="2" t="n"/>
      <c r="D708" s="7" t="n"/>
      <c r="E708" s="7" t="n"/>
      <c r="F708" s="7" t="n"/>
      <c r="G708" s="2" t="n"/>
    </row>
    <row r="709">
      <c r="A709" s="2" t="n"/>
      <c r="B709" s="7" t="n"/>
      <c r="C709" s="2" t="n"/>
      <c r="D709" s="7" t="n"/>
      <c r="E709" s="7" t="n"/>
      <c r="F709" s="7" t="n"/>
      <c r="G709" s="2" t="n"/>
    </row>
    <row r="710">
      <c r="A710" s="2" t="n"/>
      <c r="B710" s="7" t="n"/>
      <c r="C710" s="2" t="n"/>
      <c r="D710" s="7" t="n"/>
      <c r="E710" s="7" t="n"/>
      <c r="F710" s="7" t="n"/>
      <c r="G710" s="2" t="n"/>
    </row>
    <row r="711">
      <c r="A711" s="2" t="n"/>
      <c r="B711" s="7" t="n"/>
      <c r="C711" s="2" t="n"/>
      <c r="D711" s="7" t="n"/>
      <c r="E711" s="7" t="n"/>
      <c r="F711" s="7" t="n"/>
      <c r="G711" s="2" t="n"/>
    </row>
    <row r="712">
      <c r="A712" s="2" t="n"/>
      <c r="B712" s="7" t="n"/>
      <c r="C712" s="2" t="n"/>
      <c r="D712" s="7" t="n"/>
      <c r="E712" s="7" t="n"/>
      <c r="F712" s="7" t="n"/>
      <c r="G712" s="2" t="n"/>
    </row>
    <row r="713">
      <c r="A713" s="2" t="n"/>
      <c r="B713" s="7" t="n"/>
      <c r="C713" s="2" t="n"/>
      <c r="D713" s="7" t="n"/>
      <c r="E713" s="7" t="n"/>
      <c r="F713" s="7" t="n"/>
      <c r="G713" s="2" t="n"/>
    </row>
    <row r="714">
      <c r="A714" s="2" t="n"/>
      <c r="B714" s="7" t="n"/>
      <c r="C714" s="2" t="n"/>
      <c r="D714" s="7" t="n"/>
      <c r="E714" s="7" t="n"/>
      <c r="F714" s="7" t="n"/>
      <c r="G714" s="2" t="n"/>
    </row>
    <row r="715">
      <c r="A715" s="2" t="n"/>
      <c r="B715" s="7" t="n"/>
      <c r="C715" s="2" t="n"/>
      <c r="D715" s="7" t="n"/>
      <c r="E715" s="7" t="n"/>
      <c r="F715" s="7" t="n"/>
      <c r="G715" s="2" t="n"/>
    </row>
    <row r="716">
      <c r="A716" s="2" t="n"/>
      <c r="B716" s="7" t="n"/>
      <c r="C716" s="2" t="n"/>
      <c r="D716" s="7" t="n"/>
      <c r="E716" s="7" t="n"/>
      <c r="F716" s="7" t="n"/>
      <c r="G716" s="2" t="n"/>
    </row>
    <row r="717">
      <c r="A717" s="2" t="n"/>
      <c r="B717" s="7" t="n"/>
      <c r="C717" s="2" t="n"/>
      <c r="D717" s="7" t="n"/>
      <c r="E717" s="7" t="n"/>
      <c r="F717" s="7" t="n"/>
      <c r="G717" s="2" t="n"/>
    </row>
    <row r="718">
      <c r="A718" s="2" t="n"/>
      <c r="B718" s="7" t="n"/>
      <c r="C718" s="2" t="n"/>
      <c r="D718" s="7" t="n"/>
      <c r="E718" s="7" t="n"/>
      <c r="F718" s="7" t="n"/>
      <c r="G718" s="2" t="n"/>
    </row>
    <row r="719">
      <c r="A719" s="2" t="n"/>
      <c r="B719" s="7" t="n"/>
      <c r="C719" s="2" t="n"/>
      <c r="D719" s="7" t="n"/>
      <c r="E719" s="7" t="n"/>
      <c r="F719" s="7" t="n"/>
      <c r="G719" s="2" t="n"/>
    </row>
    <row r="720">
      <c r="A720" s="2" t="n"/>
      <c r="B720" s="7" t="n"/>
      <c r="C720" s="2" t="n"/>
      <c r="D720" s="7" t="n"/>
      <c r="E720" s="7" t="n"/>
      <c r="F720" s="7" t="n"/>
      <c r="G720" s="2" t="n"/>
    </row>
    <row r="721">
      <c r="A721" s="2" t="n"/>
      <c r="B721" s="7" t="n"/>
      <c r="C721" s="2" t="n"/>
      <c r="D721" s="7" t="n"/>
      <c r="E721" s="7" t="n"/>
      <c r="F721" s="7" t="n"/>
      <c r="G721" s="2" t="n"/>
    </row>
    <row r="722">
      <c r="A722" s="2" t="n"/>
      <c r="B722" s="7" t="n"/>
      <c r="C722" s="2" t="n"/>
      <c r="D722" s="7" t="n"/>
      <c r="E722" s="7" t="n"/>
      <c r="F722" s="7" t="n"/>
      <c r="G722" s="2" t="n"/>
    </row>
    <row r="723">
      <c r="A723" s="2" t="n"/>
      <c r="B723" s="7" t="n"/>
      <c r="C723" s="2" t="n"/>
      <c r="D723" s="7" t="n"/>
      <c r="E723" s="7" t="n"/>
      <c r="F723" s="7" t="n"/>
      <c r="G723" s="2" t="n"/>
    </row>
    <row r="724">
      <c r="A724" s="2" t="n"/>
      <c r="B724" s="7" t="n"/>
      <c r="C724" s="2" t="n"/>
      <c r="D724" s="7" t="n"/>
      <c r="E724" s="7" t="n"/>
      <c r="F724" s="7" t="n"/>
      <c r="G724" s="2" t="n"/>
    </row>
    <row r="725">
      <c r="A725" s="2" t="n"/>
      <c r="B725" s="7" t="n"/>
      <c r="C725" s="2" t="n"/>
      <c r="D725" s="7" t="n"/>
      <c r="E725" s="7" t="n"/>
      <c r="F725" s="7" t="n"/>
      <c r="G725" s="2" t="n"/>
    </row>
    <row r="726">
      <c r="A726" s="2" t="n"/>
      <c r="B726" s="7" t="n"/>
      <c r="C726" s="2" t="n"/>
      <c r="D726" s="7" t="n"/>
      <c r="E726" s="7" t="n"/>
      <c r="F726" s="7" t="n"/>
      <c r="G726" s="2" t="n"/>
    </row>
    <row r="727">
      <c r="A727" s="2" t="n"/>
      <c r="B727" s="7" t="n"/>
      <c r="C727" s="2" t="n"/>
      <c r="D727" s="7" t="n"/>
      <c r="E727" s="7" t="n"/>
      <c r="F727" s="7" t="n"/>
      <c r="G727" s="2" t="n"/>
    </row>
    <row r="728">
      <c r="A728" s="2" t="n"/>
      <c r="B728" s="7" t="n"/>
      <c r="C728" s="2" t="n"/>
      <c r="D728" s="7" t="n"/>
      <c r="E728" s="7" t="n"/>
      <c r="F728" s="7" t="n"/>
      <c r="G728" s="2" t="n"/>
    </row>
    <row r="729">
      <c r="A729" s="2" t="n"/>
      <c r="B729" s="7" t="n"/>
      <c r="C729" s="2" t="n"/>
      <c r="D729" s="7" t="n"/>
      <c r="E729" s="7" t="n"/>
      <c r="F729" s="7" t="n"/>
      <c r="G729" s="2" t="n"/>
    </row>
    <row r="730">
      <c r="A730" s="2" t="n"/>
      <c r="B730" s="7" t="n"/>
      <c r="C730" s="2" t="n"/>
      <c r="D730" s="7" t="n"/>
      <c r="E730" s="7" t="n"/>
      <c r="F730" s="7" t="n"/>
      <c r="G730" s="2" t="n"/>
    </row>
    <row r="731">
      <c r="A731" s="2" t="n"/>
      <c r="B731" s="7" t="n"/>
      <c r="C731" s="2" t="n"/>
      <c r="D731" s="7" t="n"/>
      <c r="E731" s="7" t="n"/>
      <c r="F731" s="7" t="n"/>
      <c r="G731" s="2" t="n"/>
    </row>
    <row r="732">
      <c r="A732" s="2" t="n"/>
      <c r="B732" s="7" t="n"/>
      <c r="C732" s="2" t="n"/>
      <c r="D732" s="7" t="n"/>
      <c r="E732" s="7" t="n"/>
      <c r="F732" s="7" t="n"/>
      <c r="G732" s="2" t="n"/>
    </row>
    <row r="733">
      <c r="A733" s="2" t="n"/>
      <c r="B733" s="7" t="n"/>
      <c r="C733" s="2" t="n"/>
      <c r="D733" s="7" t="n"/>
      <c r="E733" s="7" t="n"/>
      <c r="F733" s="7" t="n"/>
      <c r="G733" s="2" t="n"/>
    </row>
    <row r="734">
      <c r="A734" s="2" t="n"/>
      <c r="B734" s="7" t="n"/>
      <c r="C734" s="2" t="n"/>
      <c r="D734" s="7" t="n"/>
      <c r="E734" s="7" t="n"/>
      <c r="F734" s="7" t="n"/>
      <c r="G734" s="2" t="n"/>
    </row>
    <row r="735">
      <c r="A735" s="2" t="n"/>
      <c r="B735" s="7" t="n"/>
      <c r="C735" s="2" t="n"/>
      <c r="D735" s="7" t="n"/>
      <c r="E735" s="7" t="n"/>
      <c r="F735" s="7" t="n"/>
      <c r="G735" s="2" t="n"/>
    </row>
    <row r="736">
      <c r="A736" s="2" t="n"/>
      <c r="B736" s="7" t="n"/>
      <c r="C736" s="2" t="n"/>
      <c r="D736" s="7" t="n"/>
      <c r="E736" s="7" t="n"/>
      <c r="F736" s="7" t="n"/>
      <c r="G736" s="2" t="n"/>
    </row>
    <row r="737">
      <c r="A737" s="2" t="n"/>
      <c r="B737" s="7" t="n"/>
      <c r="C737" s="2" t="n"/>
      <c r="D737" s="7" t="n"/>
      <c r="E737" s="7" t="n"/>
      <c r="F737" s="7" t="n"/>
      <c r="G737" s="2" t="n"/>
    </row>
    <row r="738">
      <c r="A738" s="2" t="n"/>
      <c r="B738" s="7" t="n"/>
      <c r="C738" s="2" t="n"/>
      <c r="D738" s="7" t="n"/>
      <c r="E738" s="7" t="n"/>
      <c r="F738" s="7" t="n"/>
      <c r="G738" s="2" t="n"/>
    </row>
    <row r="739">
      <c r="A739" s="2" t="n"/>
      <c r="B739" s="7" t="n"/>
      <c r="C739" s="2" t="n"/>
      <c r="D739" s="7" t="n"/>
      <c r="E739" s="7" t="n"/>
      <c r="F739" s="7" t="n"/>
      <c r="G739" s="2" t="n"/>
    </row>
    <row r="740">
      <c r="A740" s="2" t="n"/>
      <c r="B740" s="7" t="n"/>
      <c r="C740" s="2" t="n"/>
      <c r="D740" s="7" t="n"/>
      <c r="E740" s="7" t="n"/>
      <c r="F740" s="7" t="n"/>
      <c r="G740" s="2" t="n"/>
    </row>
    <row r="741">
      <c r="A741" s="2" t="n"/>
      <c r="B741" s="7" t="n"/>
      <c r="C741" s="2" t="n"/>
      <c r="D741" s="7" t="n"/>
      <c r="E741" s="7" t="n"/>
      <c r="F741" s="7" t="n"/>
      <c r="G741" s="2" t="n"/>
    </row>
    <row r="742">
      <c r="A742" s="2" t="n"/>
      <c r="B742" s="7" t="n"/>
      <c r="C742" s="2" t="n"/>
      <c r="D742" s="7" t="n"/>
      <c r="E742" s="7" t="n"/>
      <c r="F742" s="7" t="n"/>
      <c r="G742" s="2" t="n"/>
    </row>
    <row r="743">
      <c r="A743" s="2" t="n"/>
      <c r="B743" s="7" t="n"/>
      <c r="C743" s="2" t="n"/>
      <c r="D743" s="7" t="n"/>
      <c r="E743" s="7" t="n"/>
      <c r="F743" s="7" t="n"/>
      <c r="G743" s="2" t="n"/>
    </row>
    <row r="744">
      <c r="A744" s="2" t="n"/>
      <c r="B744" s="7" t="n"/>
      <c r="C744" s="2" t="n"/>
      <c r="D744" s="7" t="n"/>
      <c r="E744" s="7" t="n"/>
      <c r="F744" s="7" t="n"/>
      <c r="G744" s="2" t="n"/>
    </row>
    <row r="745">
      <c r="A745" s="2" t="n"/>
      <c r="B745" s="7" t="n"/>
      <c r="C745" s="2" t="n"/>
      <c r="D745" s="7" t="n"/>
      <c r="E745" s="7" t="n"/>
      <c r="F745" s="7" t="n"/>
      <c r="G745" s="2" t="n"/>
    </row>
    <row r="746">
      <c r="A746" s="2" t="n"/>
      <c r="B746" s="7" t="n"/>
      <c r="C746" s="2" t="n"/>
      <c r="D746" s="7" t="n"/>
      <c r="E746" s="7" t="n"/>
      <c r="F746" s="7" t="n"/>
      <c r="G746" s="2" t="n"/>
    </row>
    <row r="747">
      <c r="A747" s="2" t="n"/>
      <c r="B747" s="7" t="n"/>
      <c r="C747" s="2" t="n"/>
      <c r="D747" s="7" t="n"/>
      <c r="E747" s="7" t="n"/>
      <c r="F747" s="7" t="n"/>
      <c r="G747" s="2" t="n"/>
    </row>
    <row r="748">
      <c r="A748" s="2" t="n"/>
      <c r="B748" s="7" t="n"/>
      <c r="C748" s="2" t="n"/>
      <c r="D748" s="7" t="n"/>
      <c r="E748" s="7" t="n"/>
      <c r="F748" s="7" t="n"/>
      <c r="G748" s="2" t="n"/>
    </row>
    <row r="749">
      <c r="A749" s="2" t="n"/>
      <c r="B749" s="7" t="n"/>
      <c r="C749" s="2" t="n"/>
      <c r="D749" s="7" t="n"/>
      <c r="E749" s="7" t="n"/>
      <c r="F749" s="7" t="n"/>
      <c r="G749" s="2" t="n"/>
    </row>
    <row r="750">
      <c r="A750" s="2" t="n"/>
      <c r="B750" s="7" t="n"/>
      <c r="C750" s="2" t="n"/>
      <c r="D750" s="7" t="n"/>
      <c r="E750" s="7" t="n"/>
      <c r="F750" s="7" t="n"/>
      <c r="G750" s="2" t="n"/>
    </row>
    <row r="751">
      <c r="A751" s="2" t="n"/>
      <c r="B751" s="7" t="n"/>
      <c r="C751" s="2" t="n"/>
      <c r="D751" s="7" t="n"/>
      <c r="E751" s="7" t="n"/>
      <c r="F751" s="7" t="n"/>
      <c r="G751" s="2" t="n"/>
    </row>
    <row r="752">
      <c r="A752" s="2" t="n"/>
      <c r="B752" s="7" t="n"/>
      <c r="C752" s="2" t="n"/>
      <c r="D752" s="7" t="n"/>
      <c r="E752" s="7" t="n"/>
      <c r="F752" s="7" t="n"/>
      <c r="G752" s="2" t="n"/>
    </row>
    <row r="753">
      <c r="A753" s="2" t="n"/>
      <c r="B753" s="7" t="n"/>
      <c r="C753" s="2" t="n"/>
      <c r="D753" s="7" t="n"/>
      <c r="E753" s="7" t="n"/>
      <c r="F753" s="7" t="n"/>
      <c r="G753" s="2" t="n"/>
    </row>
    <row r="754">
      <c r="A754" s="2" t="n"/>
      <c r="B754" s="7" t="n"/>
      <c r="C754" s="2" t="n"/>
      <c r="D754" s="7" t="n"/>
      <c r="E754" s="7" t="n"/>
      <c r="F754" s="7" t="n"/>
      <c r="G754" s="2" t="n"/>
    </row>
    <row r="755">
      <c r="A755" s="2" t="n"/>
      <c r="B755" s="7" t="n"/>
      <c r="C755" s="2" t="n"/>
      <c r="D755" s="7" t="n"/>
      <c r="E755" s="7" t="n"/>
      <c r="F755" s="7" t="n"/>
      <c r="G755" s="2" t="n"/>
    </row>
    <row r="756">
      <c r="A756" s="2" t="n"/>
      <c r="B756" s="7" t="n"/>
      <c r="C756" s="2" t="n"/>
      <c r="D756" s="7" t="n"/>
      <c r="E756" s="7" t="n"/>
      <c r="F756" s="7" t="n"/>
      <c r="G756" s="2" t="n"/>
    </row>
    <row r="757">
      <c r="A757" s="2" t="n"/>
      <c r="B757" s="7" t="n"/>
      <c r="C757" s="2" t="n"/>
      <c r="D757" s="7" t="n"/>
      <c r="E757" s="7" t="n"/>
      <c r="F757" s="7" t="n"/>
      <c r="G757" s="2" t="n"/>
    </row>
    <row r="758">
      <c r="A758" s="2" t="n"/>
      <c r="B758" s="7" t="n"/>
      <c r="C758" s="2" t="n"/>
      <c r="D758" s="7" t="n"/>
      <c r="E758" s="7" t="n"/>
      <c r="F758" s="7" t="n"/>
      <c r="G758" s="2" t="n"/>
    </row>
    <row r="759">
      <c r="A759" s="2" t="n"/>
      <c r="B759" s="7" t="n"/>
      <c r="C759" s="2" t="n"/>
      <c r="D759" s="7" t="n"/>
      <c r="E759" s="7" t="n"/>
      <c r="F759" s="7" t="n"/>
      <c r="G759" s="2" t="n"/>
    </row>
    <row r="760">
      <c r="A760" s="2" t="n"/>
      <c r="B760" s="7" t="n"/>
      <c r="C760" s="2" t="n"/>
      <c r="D760" s="7" t="n"/>
      <c r="E760" s="7" t="n"/>
      <c r="F760" s="7" t="n"/>
      <c r="G760" s="2" t="n"/>
    </row>
    <row r="761">
      <c r="A761" s="2" t="n"/>
      <c r="B761" s="7" t="n"/>
      <c r="C761" s="2" t="n"/>
      <c r="D761" s="7" t="n"/>
      <c r="E761" s="7" t="n"/>
      <c r="F761" s="7" t="n"/>
      <c r="G761" s="2" t="n"/>
    </row>
    <row r="762">
      <c r="A762" s="2" t="n"/>
      <c r="B762" s="7" t="n"/>
      <c r="C762" s="2" t="n"/>
      <c r="D762" s="7" t="n"/>
      <c r="E762" s="7" t="n"/>
      <c r="F762" s="7" t="n"/>
      <c r="G762" s="2" t="n"/>
    </row>
    <row r="763">
      <c r="A763" s="2" t="n"/>
      <c r="B763" s="7" t="n"/>
      <c r="C763" s="2" t="n"/>
      <c r="D763" s="7" t="n"/>
      <c r="E763" s="7" t="n"/>
      <c r="F763" s="7" t="n"/>
      <c r="G763" s="2" t="n"/>
    </row>
    <row r="764">
      <c r="A764" s="2" t="n"/>
      <c r="B764" s="7" t="n"/>
      <c r="C764" s="2" t="n"/>
      <c r="D764" s="7" t="n"/>
      <c r="E764" s="7" t="n"/>
      <c r="F764" s="7" t="n"/>
      <c r="G764" s="2" t="n"/>
    </row>
    <row r="765">
      <c r="A765" s="2" t="n"/>
      <c r="B765" s="7" t="n"/>
      <c r="C765" s="2" t="n"/>
      <c r="D765" s="7" t="n"/>
      <c r="E765" s="7" t="n"/>
      <c r="F765" s="7" t="n"/>
      <c r="G765" s="2" t="n"/>
    </row>
    <row r="766">
      <c r="A766" s="2" t="n"/>
      <c r="B766" s="7" t="n"/>
      <c r="C766" s="2" t="n"/>
      <c r="D766" s="7" t="n"/>
      <c r="E766" s="7" t="n"/>
      <c r="F766" s="7" t="n"/>
      <c r="G766" s="2" t="n"/>
    </row>
    <row r="767">
      <c r="A767" s="2" t="n"/>
      <c r="B767" s="7" t="n"/>
      <c r="C767" s="2" t="n"/>
      <c r="D767" s="7" t="n"/>
      <c r="E767" s="7" t="n"/>
      <c r="F767" s="7" t="n"/>
      <c r="G767" s="2" t="n"/>
    </row>
    <row r="768">
      <c r="A768" s="2" t="n"/>
      <c r="B768" s="7" t="n"/>
      <c r="C768" s="2" t="n"/>
      <c r="D768" s="7" t="n"/>
      <c r="E768" s="7" t="n"/>
      <c r="F768" s="7" t="n"/>
      <c r="G768" s="2" t="n"/>
    </row>
    <row r="769">
      <c r="A769" s="2" t="n"/>
      <c r="B769" s="7" t="n"/>
      <c r="C769" s="2" t="n"/>
      <c r="D769" s="7" t="n"/>
      <c r="E769" s="7" t="n"/>
      <c r="F769" s="7" t="n"/>
      <c r="G769" s="2" t="n"/>
    </row>
    <row r="770">
      <c r="A770" s="2" t="n"/>
      <c r="B770" s="7" t="n"/>
      <c r="C770" s="2" t="n"/>
      <c r="D770" s="7" t="n"/>
      <c r="E770" s="7" t="n"/>
      <c r="F770" s="7" t="n"/>
      <c r="G770" s="2" t="n"/>
    </row>
    <row r="771">
      <c r="A771" s="2" t="n"/>
      <c r="B771" s="7" t="n"/>
      <c r="C771" s="2" t="n"/>
      <c r="D771" s="7" t="n"/>
      <c r="E771" s="7" t="n"/>
      <c r="F771" s="7" t="n"/>
      <c r="G771" s="2" t="n"/>
    </row>
    <row r="772">
      <c r="A772" s="2" t="n"/>
      <c r="B772" s="7" t="n"/>
      <c r="C772" s="2" t="n"/>
      <c r="D772" s="7" t="n"/>
      <c r="E772" s="7" t="n"/>
      <c r="F772" s="7" t="n"/>
      <c r="G772" s="2" t="n"/>
    </row>
    <row r="773">
      <c r="A773" s="2" t="n"/>
      <c r="B773" s="7" t="n"/>
      <c r="C773" s="2" t="n"/>
      <c r="D773" s="7" t="n"/>
      <c r="E773" s="7" t="n"/>
      <c r="F773" s="7" t="n"/>
      <c r="G773" s="2" t="n"/>
    </row>
    <row r="774">
      <c r="A774" s="2" t="n"/>
      <c r="B774" s="7" t="n"/>
      <c r="C774" s="2" t="n"/>
      <c r="D774" s="7" t="n"/>
      <c r="E774" s="7" t="n"/>
      <c r="F774" s="7" t="n"/>
      <c r="G774" s="2" t="n"/>
    </row>
    <row r="775">
      <c r="A775" s="2" t="n"/>
      <c r="B775" s="7" t="n"/>
      <c r="C775" s="2" t="n"/>
      <c r="D775" s="7" t="n"/>
      <c r="E775" s="7" t="n"/>
      <c r="F775" s="7" t="n"/>
      <c r="G775" s="2" t="n"/>
    </row>
    <row r="776">
      <c r="A776" s="2" t="n"/>
      <c r="B776" s="7" t="n"/>
      <c r="C776" s="2" t="n"/>
      <c r="D776" s="7" t="n"/>
      <c r="E776" s="7" t="n"/>
      <c r="F776" s="7" t="n"/>
      <c r="G776" s="2" t="n"/>
    </row>
    <row r="777">
      <c r="A777" s="2" t="n"/>
      <c r="B777" s="7" t="n"/>
      <c r="C777" s="2" t="n"/>
      <c r="D777" s="7" t="n"/>
      <c r="E777" s="7" t="n"/>
      <c r="F777" s="7" t="n"/>
      <c r="G777" s="2" t="n"/>
    </row>
    <row r="778">
      <c r="A778" s="2" t="n"/>
      <c r="B778" s="7" t="n"/>
      <c r="C778" s="2" t="n"/>
      <c r="D778" s="7" t="n"/>
      <c r="E778" s="7" t="n"/>
      <c r="F778" s="7" t="n"/>
      <c r="G778" s="2" t="n"/>
    </row>
    <row r="779">
      <c r="A779" s="2" t="n"/>
      <c r="B779" s="7" t="n"/>
      <c r="C779" s="2" t="n"/>
      <c r="D779" s="7" t="n"/>
      <c r="E779" s="7" t="n"/>
      <c r="F779" s="7" t="n"/>
      <c r="G779" s="2" t="n"/>
    </row>
    <row r="780">
      <c r="A780" s="2" t="n"/>
      <c r="B780" s="7" t="n"/>
      <c r="C780" s="2" t="n"/>
      <c r="D780" s="7" t="n"/>
      <c r="E780" s="7" t="n"/>
      <c r="F780" s="7" t="n"/>
      <c r="G780" s="2" t="n"/>
    </row>
    <row r="781">
      <c r="A781" s="2" t="n"/>
      <c r="B781" s="7" t="n"/>
      <c r="C781" s="2" t="n"/>
      <c r="D781" s="7" t="n"/>
      <c r="E781" s="7" t="n"/>
      <c r="F781" s="7" t="n"/>
      <c r="G781" s="2" t="n"/>
    </row>
    <row r="782">
      <c r="A782" s="2" t="n"/>
      <c r="B782" s="7" t="n"/>
      <c r="C782" s="2" t="n"/>
      <c r="D782" s="7" t="n"/>
      <c r="E782" s="7" t="n"/>
      <c r="F782" s="7" t="n"/>
      <c r="G782" s="2" t="n"/>
    </row>
    <row r="783">
      <c r="A783" s="2" t="n"/>
      <c r="B783" s="7" t="n"/>
      <c r="C783" s="2" t="n"/>
      <c r="D783" s="7" t="n"/>
      <c r="E783" s="7" t="n"/>
      <c r="F783" s="7" t="n"/>
      <c r="G783" s="2" t="n"/>
    </row>
    <row r="784">
      <c r="A784" s="2" t="n"/>
      <c r="B784" s="7" t="n"/>
      <c r="C784" s="2" t="n"/>
      <c r="D784" s="7" t="n"/>
      <c r="E784" s="7" t="n"/>
      <c r="F784" s="7" t="n"/>
      <c r="G784" s="2" t="n"/>
    </row>
    <row r="785">
      <c r="A785" s="2" t="n"/>
      <c r="B785" s="7" t="n"/>
      <c r="C785" s="2" t="n"/>
      <c r="D785" s="7" t="n"/>
      <c r="E785" s="7" t="n"/>
      <c r="F785" s="7" t="n"/>
      <c r="G785" s="2" t="n"/>
    </row>
    <row r="786">
      <c r="A786" s="2" t="n"/>
      <c r="B786" s="7" t="n"/>
      <c r="C786" s="2" t="n"/>
      <c r="D786" s="7" t="n"/>
      <c r="E786" s="7" t="n"/>
      <c r="F786" s="7" t="n"/>
      <c r="G786" s="2" t="n"/>
    </row>
    <row r="787">
      <c r="A787" s="2" t="n"/>
      <c r="B787" s="7" t="n"/>
      <c r="C787" s="2" t="n"/>
      <c r="D787" s="7" t="n"/>
      <c r="E787" s="7" t="n"/>
      <c r="F787" s="7" t="n"/>
      <c r="G787" s="2" t="n"/>
    </row>
    <row r="788">
      <c r="A788" s="2" t="n"/>
      <c r="B788" s="7" t="n"/>
      <c r="C788" s="2" t="n"/>
      <c r="D788" s="7" t="n"/>
      <c r="E788" s="7" t="n"/>
      <c r="F788" s="7" t="n"/>
      <c r="G788" s="2" t="n"/>
    </row>
    <row r="789">
      <c r="A789" s="2" t="n"/>
      <c r="B789" s="7" t="n"/>
      <c r="C789" s="2" t="n"/>
      <c r="D789" s="7" t="n"/>
      <c r="E789" s="7" t="n"/>
      <c r="F789" s="7" t="n"/>
      <c r="G789" s="2" t="n"/>
    </row>
    <row r="790">
      <c r="A790" s="2" t="n"/>
      <c r="B790" s="7" t="n"/>
      <c r="C790" s="2" t="n"/>
      <c r="D790" s="7" t="n"/>
      <c r="E790" s="7" t="n"/>
      <c r="F790" s="7" t="n"/>
      <c r="G790" s="2" t="n"/>
    </row>
    <row r="791">
      <c r="A791" s="2" t="n"/>
      <c r="B791" s="7" t="n"/>
      <c r="C791" s="2" t="n"/>
      <c r="D791" s="7" t="n"/>
      <c r="E791" s="7" t="n"/>
      <c r="F791" s="7" t="n"/>
      <c r="G791" s="2" t="n"/>
    </row>
    <row r="792">
      <c r="A792" s="2" t="n"/>
      <c r="B792" s="7" t="n"/>
      <c r="C792" s="2" t="n"/>
      <c r="D792" s="7" t="n"/>
      <c r="E792" s="7" t="n"/>
      <c r="F792" s="7" t="n"/>
      <c r="G792" s="2" t="n"/>
    </row>
    <row r="793">
      <c r="A793" s="2" t="n"/>
      <c r="B793" s="7" t="n"/>
      <c r="C793" s="2" t="n"/>
      <c r="D793" s="7" t="n"/>
      <c r="E793" s="7" t="n"/>
      <c r="F793" s="7" t="n"/>
      <c r="G793" s="2" t="n"/>
    </row>
    <row r="794">
      <c r="A794" s="2" t="n"/>
      <c r="B794" s="7" t="n"/>
      <c r="C794" s="2" t="n"/>
      <c r="D794" s="7" t="n"/>
      <c r="E794" s="7" t="n"/>
      <c r="F794" s="7" t="n"/>
      <c r="G794" s="2" t="n"/>
    </row>
    <row r="795">
      <c r="A795" s="2" t="n"/>
      <c r="B795" s="7" t="n"/>
      <c r="C795" s="2" t="n"/>
      <c r="D795" s="7" t="n"/>
      <c r="E795" s="7" t="n"/>
      <c r="F795" s="7" t="n"/>
      <c r="G795" s="2" t="n"/>
    </row>
    <row r="796">
      <c r="A796" s="2" t="n"/>
      <c r="B796" s="7" t="n"/>
      <c r="C796" s="2" t="n"/>
      <c r="D796" s="7" t="n"/>
      <c r="E796" s="7" t="n"/>
      <c r="F796" s="7" t="n"/>
      <c r="G796" s="2" t="n"/>
    </row>
    <row r="797">
      <c r="A797" s="2" t="n"/>
      <c r="B797" s="7" t="n"/>
      <c r="C797" s="2" t="n"/>
      <c r="D797" s="7" t="n"/>
      <c r="E797" s="7" t="n"/>
      <c r="F797" s="7" t="n"/>
      <c r="G797" s="2" t="n"/>
    </row>
    <row r="798">
      <c r="A798" s="2" t="n"/>
      <c r="B798" s="7" t="n"/>
      <c r="C798" s="2" t="n"/>
      <c r="D798" s="7" t="n"/>
      <c r="E798" s="7" t="n"/>
      <c r="F798" s="7" t="n"/>
      <c r="G798" s="2" t="n"/>
    </row>
    <row r="799">
      <c r="A799" s="2" t="n"/>
      <c r="B799" s="7" t="n"/>
      <c r="C799" s="2" t="n"/>
      <c r="D799" s="7" t="n"/>
      <c r="E799" s="7" t="n"/>
      <c r="F799" s="7" t="n"/>
      <c r="G799" s="2" t="n"/>
    </row>
    <row r="800">
      <c r="A800" s="2" t="n"/>
      <c r="B800" s="7" t="n"/>
      <c r="C800" s="2" t="n"/>
      <c r="D800" s="7" t="n"/>
      <c r="E800" s="7" t="n"/>
      <c r="F800" s="7" t="n"/>
      <c r="G800" s="2" t="n"/>
    </row>
    <row r="801">
      <c r="A801" s="2" t="n"/>
      <c r="B801" s="7" t="n"/>
      <c r="C801" s="2" t="n"/>
      <c r="D801" s="7" t="n"/>
      <c r="E801" s="7" t="n"/>
      <c r="F801" s="7" t="n"/>
      <c r="G801" s="2" t="n"/>
    </row>
    <row r="802">
      <c r="A802" s="2" t="n"/>
      <c r="B802" s="7" t="n"/>
      <c r="C802" s="2" t="n"/>
      <c r="D802" s="7" t="n"/>
      <c r="E802" s="7" t="n"/>
      <c r="F802" s="7" t="n"/>
      <c r="G802" s="2" t="n"/>
    </row>
    <row r="803">
      <c r="A803" s="2" t="n"/>
      <c r="B803" s="7" t="n"/>
      <c r="C803" s="2" t="n"/>
      <c r="D803" s="7" t="n"/>
      <c r="E803" s="7" t="n"/>
      <c r="F803" s="7" t="n"/>
      <c r="G803" s="2" t="n"/>
    </row>
    <row r="804">
      <c r="A804" s="2" t="n"/>
      <c r="B804" s="7" t="n"/>
      <c r="C804" s="2" t="n"/>
      <c r="D804" s="7" t="n"/>
      <c r="E804" s="7" t="n"/>
      <c r="F804" s="7" t="n"/>
      <c r="G804" s="2" t="n"/>
    </row>
    <row r="805">
      <c r="A805" s="2" t="n"/>
      <c r="B805" s="7" t="n"/>
      <c r="C805" s="2" t="n"/>
      <c r="D805" s="7" t="n"/>
      <c r="E805" s="7" t="n"/>
      <c r="F805" s="7" t="n"/>
      <c r="G805" s="2" t="n"/>
    </row>
    <row r="806">
      <c r="A806" s="2" t="n"/>
      <c r="B806" s="7" t="n"/>
      <c r="C806" s="2" t="n"/>
      <c r="D806" s="7" t="n"/>
      <c r="E806" s="7" t="n"/>
      <c r="F806" s="7" t="n"/>
      <c r="G806" s="2" t="n"/>
    </row>
    <row r="807">
      <c r="A807" s="2" t="n"/>
      <c r="B807" s="7" t="n"/>
      <c r="C807" s="2" t="n"/>
      <c r="D807" s="7" t="n"/>
      <c r="E807" s="7" t="n"/>
      <c r="F807" s="7" t="n"/>
      <c r="G807" s="2" t="n"/>
    </row>
    <row r="808">
      <c r="A808" s="2" t="n"/>
      <c r="B808" s="7" t="n"/>
      <c r="C808" s="2" t="n"/>
      <c r="D808" s="7" t="n"/>
      <c r="E808" s="7" t="n"/>
      <c r="F808" s="7" t="n"/>
      <c r="G808" s="2" t="n"/>
    </row>
    <row r="809">
      <c r="A809" s="2" t="n"/>
      <c r="B809" s="7" t="n"/>
      <c r="C809" s="2" t="n"/>
      <c r="D809" s="7" t="n"/>
      <c r="E809" s="7" t="n"/>
      <c r="F809" s="7" t="n"/>
      <c r="G809" s="2" t="n"/>
    </row>
    <row r="810">
      <c r="A810" s="2" t="n"/>
      <c r="B810" s="7" t="n"/>
      <c r="C810" s="2" t="n"/>
      <c r="D810" s="7" t="n"/>
      <c r="E810" s="7" t="n"/>
      <c r="F810" s="7" t="n"/>
      <c r="G810" s="2" t="n"/>
    </row>
    <row r="811">
      <c r="A811" s="2" t="n"/>
      <c r="B811" s="7" t="n"/>
      <c r="C811" s="2" t="n"/>
      <c r="D811" s="7" t="n"/>
      <c r="E811" s="7" t="n"/>
      <c r="F811" s="7" t="n"/>
      <c r="G811" s="2" t="n"/>
    </row>
    <row r="812">
      <c r="A812" s="2" t="n"/>
      <c r="B812" s="7" t="n"/>
      <c r="C812" s="2" t="n"/>
      <c r="D812" s="7" t="n"/>
      <c r="E812" s="7" t="n"/>
      <c r="F812" s="7" t="n"/>
      <c r="G812" s="2" t="n"/>
    </row>
    <row r="813">
      <c r="A813" s="2" t="n"/>
      <c r="B813" s="7" t="n"/>
      <c r="C813" s="2" t="n"/>
      <c r="D813" s="7" t="n"/>
      <c r="E813" s="7" t="n"/>
      <c r="F813" s="7" t="n"/>
      <c r="G813" s="2" t="n"/>
    </row>
    <row r="814">
      <c r="A814" s="2" t="n"/>
      <c r="B814" s="7" t="n"/>
      <c r="C814" s="2" t="n"/>
      <c r="D814" s="7" t="n"/>
      <c r="E814" s="7" t="n"/>
      <c r="F814" s="7" t="n"/>
      <c r="G814" s="2" t="n"/>
    </row>
    <row r="815">
      <c r="A815" s="2" t="n"/>
      <c r="B815" s="7" t="n"/>
      <c r="C815" s="2" t="n"/>
      <c r="D815" s="7" t="n"/>
      <c r="E815" s="7" t="n"/>
      <c r="F815" s="7" t="n"/>
      <c r="G815" s="2" t="n"/>
    </row>
    <row r="816">
      <c r="A816" s="2" t="n"/>
      <c r="B816" s="7" t="n"/>
      <c r="C816" s="2" t="n"/>
      <c r="D816" s="7" t="n"/>
      <c r="E816" s="7" t="n"/>
      <c r="F816" s="7" t="n"/>
      <c r="G816" s="2" t="n"/>
    </row>
    <row r="817">
      <c r="A817" s="2" t="n"/>
      <c r="B817" s="7" t="n"/>
      <c r="C817" s="2" t="n"/>
      <c r="D817" s="7" t="n"/>
      <c r="E817" s="7" t="n"/>
      <c r="F817" s="7" t="n"/>
      <c r="G817" s="2" t="n"/>
    </row>
    <row r="818">
      <c r="A818" s="2" t="n"/>
      <c r="B818" s="7" t="n"/>
      <c r="C818" s="2" t="n"/>
      <c r="D818" s="7" t="n"/>
      <c r="E818" s="7" t="n"/>
      <c r="F818" s="7" t="n"/>
      <c r="G818" s="2" t="n"/>
    </row>
    <row r="819">
      <c r="A819" s="2" t="n"/>
      <c r="B819" s="7" t="n"/>
      <c r="C819" s="2" t="n"/>
      <c r="D819" s="7" t="n"/>
      <c r="E819" s="7" t="n"/>
      <c r="F819" s="7" t="n"/>
      <c r="G819" s="2" t="n"/>
    </row>
    <row r="820">
      <c r="A820" s="2" t="n"/>
      <c r="B820" s="7" t="n"/>
      <c r="C820" s="2" t="n"/>
      <c r="D820" s="7" t="n"/>
      <c r="E820" s="7" t="n"/>
      <c r="F820" s="7" t="n"/>
      <c r="G820" s="2" t="n"/>
    </row>
    <row r="821">
      <c r="A821" s="2" t="n"/>
      <c r="B821" s="7" t="n"/>
      <c r="C821" s="2" t="n"/>
      <c r="D821" s="7" t="n"/>
      <c r="E821" s="7" t="n"/>
      <c r="F821" s="7" t="n"/>
      <c r="G821" s="2" t="n"/>
    </row>
    <row r="822">
      <c r="A822" s="2" t="n"/>
      <c r="B822" s="7" t="n"/>
      <c r="C822" s="2" t="n"/>
      <c r="D822" s="7" t="n"/>
      <c r="E822" s="7" t="n"/>
      <c r="F822" s="7" t="n"/>
      <c r="G822" s="2" t="n"/>
    </row>
    <row r="823">
      <c r="A823" s="2" t="n"/>
      <c r="B823" s="7" t="n"/>
      <c r="C823" s="2" t="n"/>
      <c r="D823" s="7" t="n"/>
      <c r="E823" s="7" t="n"/>
      <c r="F823" s="7" t="n"/>
      <c r="G823" s="2" t="n"/>
    </row>
    <row r="824">
      <c r="A824" s="2" t="n"/>
      <c r="B824" s="7" t="n"/>
      <c r="C824" s="2" t="n"/>
      <c r="D824" s="7" t="n"/>
      <c r="E824" s="7" t="n"/>
      <c r="F824" s="7" t="n"/>
      <c r="G824" s="2" t="n"/>
    </row>
    <row r="825">
      <c r="A825" s="2" t="n"/>
      <c r="B825" s="7" t="n"/>
      <c r="C825" s="2" t="n"/>
      <c r="D825" s="7" t="n"/>
      <c r="E825" s="7" t="n"/>
      <c r="F825" s="7" t="n"/>
      <c r="G825" s="2" t="n"/>
    </row>
    <row r="826">
      <c r="A826" s="2" t="n"/>
      <c r="B826" s="7" t="n"/>
      <c r="C826" s="2" t="n"/>
      <c r="D826" s="7" t="n"/>
      <c r="E826" s="7" t="n"/>
      <c r="F826" s="7" t="n"/>
      <c r="G826" s="2" t="n"/>
    </row>
    <row r="827">
      <c r="A827" s="2" t="n"/>
      <c r="B827" s="7" t="n"/>
      <c r="C827" s="2" t="n"/>
      <c r="D827" s="7" t="n"/>
      <c r="E827" s="7" t="n"/>
      <c r="F827" s="7" t="n"/>
      <c r="G827" s="2" t="n"/>
    </row>
    <row r="828">
      <c r="A828" s="2" t="n"/>
      <c r="B828" s="7" t="n"/>
      <c r="C828" s="2" t="n"/>
      <c r="D828" s="7" t="n"/>
      <c r="E828" s="7" t="n"/>
      <c r="F828" s="7" t="n"/>
      <c r="G828" s="2" t="n"/>
    </row>
    <row r="829">
      <c r="A829" s="2" t="n"/>
      <c r="B829" s="7" t="n"/>
      <c r="C829" s="2" t="n"/>
      <c r="D829" s="7" t="n"/>
      <c r="E829" s="7" t="n"/>
      <c r="F829" s="7" t="n"/>
      <c r="G829" s="2" t="n"/>
    </row>
    <row r="830">
      <c r="A830" s="2" t="n"/>
      <c r="B830" s="7" t="n"/>
      <c r="C830" s="2" t="n"/>
      <c r="D830" s="7" t="n"/>
      <c r="E830" s="7" t="n"/>
      <c r="F830" s="7" t="n"/>
      <c r="G830" s="2" t="n"/>
    </row>
    <row r="831">
      <c r="A831" s="2" t="n"/>
      <c r="B831" s="7" t="n"/>
      <c r="C831" s="2" t="n"/>
      <c r="D831" s="7" t="n"/>
      <c r="E831" s="7" t="n"/>
      <c r="F831" s="7" t="n"/>
      <c r="G831" s="2" t="n"/>
    </row>
    <row r="832">
      <c r="A832" s="2" t="n"/>
      <c r="B832" s="7" t="n"/>
      <c r="C832" s="2" t="n"/>
      <c r="D832" s="7" t="n"/>
      <c r="E832" s="7" t="n"/>
      <c r="F832" s="7" t="n"/>
      <c r="G832" s="2" t="n"/>
    </row>
    <row r="833">
      <c r="A833" s="2" t="n"/>
      <c r="B833" s="7" t="n"/>
      <c r="C833" s="2" t="n"/>
      <c r="D833" s="7" t="n"/>
      <c r="E833" s="7" t="n"/>
      <c r="F833" s="7" t="n"/>
      <c r="G833" s="2" t="n"/>
    </row>
    <row r="834">
      <c r="A834" s="2" t="n"/>
      <c r="B834" s="7" t="n"/>
      <c r="C834" s="2" t="n"/>
      <c r="D834" s="7" t="n"/>
      <c r="E834" s="7" t="n"/>
      <c r="F834" s="7" t="n"/>
      <c r="G834" s="2" t="n"/>
    </row>
    <row r="835">
      <c r="A835" s="2" t="n"/>
      <c r="B835" s="7" t="n"/>
      <c r="C835" s="2" t="n"/>
      <c r="D835" s="7" t="n"/>
      <c r="E835" s="7" t="n"/>
      <c r="F835" s="7" t="n"/>
      <c r="G835" s="2" t="n"/>
    </row>
    <row r="836">
      <c r="A836" s="2" t="n"/>
      <c r="B836" s="7" t="n"/>
      <c r="C836" s="2" t="n"/>
      <c r="D836" s="7" t="n"/>
      <c r="E836" s="7" t="n"/>
      <c r="F836" s="7" t="n"/>
      <c r="G836" s="2" t="n"/>
    </row>
    <row r="837">
      <c r="A837" s="2" t="n"/>
      <c r="B837" s="7" t="n"/>
      <c r="C837" s="2" t="n"/>
      <c r="D837" s="7" t="n"/>
      <c r="E837" s="7" t="n"/>
      <c r="F837" s="7" t="n"/>
      <c r="G837" s="2" t="n"/>
    </row>
    <row r="838">
      <c r="A838" s="2" t="n"/>
      <c r="B838" s="7" t="n"/>
      <c r="C838" s="2" t="n"/>
      <c r="D838" s="7" t="n"/>
      <c r="E838" s="7" t="n"/>
      <c r="F838" s="7" t="n"/>
      <c r="G838" s="2" t="n"/>
    </row>
    <row r="839">
      <c r="A839" s="2" t="n"/>
      <c r="B839" s="7" t="n"/>
      <c r="C839" s="2" t="n"/>
      <c r="D839" s="7" t="n"/>
      <c r="E839" s="7" t="n"/>
      <c r="F839" s="7" t="n"/>
      <c r="G839" s="2" t="n"/>
    </row>
    <row r="840">
      <c r="A840" s="2" t="n"/>
      <c r="B840" s="7" t="n"/>
      <c r="C840" s="2" t="n"/>
      <c r="D840" s="7" t="n"/>
      <c r="E840" s="7" t="n"/>
      <c r="F840" s="7" t="n"/>
      <c r="G840" s="2" t="n"/>
    </row>
    <row r="841">
      <c r="A841" s="2" t="n"/>
      <c r="B841" s="7" t="n"/>
      <c r="C841" s="2" t="n"/>
      <c r="D841" s="7" t="n"/>
      <c r="E841" s="7" t="n"/>
      <c r="F841" s="7" t="n"/>
      <c r="G841" s="2" t="n"/>
    </row>
    <row r="842">
      <c r="A842" s="2" t="n"/>
      <c r="B842" s="7" t="n"/>
      <c r="C842" s="2" t="n"/>
      <c r="D842" s="7" t="n"/>
      <c r="E842" s="7" t="n"/>
      <c r="F842" s="7" t="n"/>
      <c r="G842" s="2" t="n"/>
    </row>
    <row r="843">
      <c r="A843" s="2" t="n"/>
      <c r="B843" s="7" t="n"/>
      <c r="C843" s="2" t="n"/>
      <c r="D843" s="7" t="n"/>
      <c r="E843" s="7" t="n"/>
      <c r="F843" s="7" t="n"/>
      <c r="G843" s="2" t="n"/>
    </row>
    <row r="844">
      <c r="A844" s="2" t="n"/>
      <c r="B844" s="7" t="n"/>
      <c r="C844" s="2" t="n"/>
      <c r="D844" s="7" t="n"/>
      <c r="E844" s="7" t="n"/>
      <c r="F844" s="7" t="n"/>
      <c r="G844" s="2" t="n"/>
    </row>
    <row r="845">
      <c r="A845" s="2" t="n"/>
      <c r="B845" s="7" t="n"/>
      <c r="C845" s="2" t="n"/>
      <c r="D845" s="7" t="n"/>
      <c r="E845" s="7" t="n"/>
      <c r="F845" s="7" t="n"/>
      <c r="G845" s="2" t="n"/>
    </row>
    <row r="846">
      <c r="A846" s="2" t="n"/>
      <c r="B846" s="7" t="n"/>
      <c r="C846" s="2" t="n"/>
      <c r="D846" s="7" t="n"/>
      <c r="E846" s="7" t="n"/>
      <c r="F846" s="7" t="n"/>
      <c r="G846" s="2" t="n"/>
    </row>
    <row r="847">
      <c r="A847" s="2" t="n"/>
      <c r="B847" s="7" t="n"/>
      <c r="C847" s="2" t="n"/>
      <c r="D847" s="7" t="n"/>
      <c r="E847" s="7" t="n"/>
      <c r="F847" s="7" t="n"/>
      <c r="G847" s="2" t="n"/>
    </row>
    <row r="848">
      <c r="A848" s="2" t="n"/>
      <c r="B848" s="7" t="n"/>
      <c r="C848" s="2" t="n"/>
      <c r="D848" s="7" t="n"/>
      <c r="E848" s="7" t="n"/>
      <c r="F848" s="7" t="n"/>
      <c r="G848" s="2" t="n"/>
    </row>
    <row r="849">
      <c r="A849" s="2" t="n"/>
      <c r="B849" s="7" t="n"/>
      <c r="C849" s="2" t="n"/>
      <c r="D849" s="7" t="n"/>
      <c r="E849" s="7" t="n"/>
      <c r="F849" s="7" t="n"/>
      <c r="G849" s="2" t="n"/>
    </row>
    <row r="850">
      <c r="A850" s="2" t="n"/>
      <c r="B850" s="7" t="n"/>
      <c r="C850" s="2" t="n"/>
      <c r="D850" s="7" t="n"/>
      <c r="E850" s="7" t="n"/>
      <c r="F850" s="7" t="n"/>
      <c r="G850" s="2" t="n"/>
    </row>
    <row r="851">
      <c r="A851" s="2" t="n"/>
      <c r="B851" s="7" t="n"/>
      <c r="C851" s="2" t="n"/>
      <c r="D851" s="7" t="n"/>
      <c r="E851" s="7" t="n"/>
      <c r="F851" s="7" t="n"/>
      <c r="G851" s="2" t="n"/>
    </row>
    <row r="852">
      <c r="A852" s="2" t="n"/>
      <c r="B852" s="7" t="n"/>
      <c r="C852" s="2" t="n"/>
      <c r="D852" s="7" t="n"/>
      <c r="E852" s="7" t="n"/>
      <c r="F852" s="7" t="n"/>
      <c r="G852" s="2" t="n"/>
    </row>
    <row r="853">
      <c r="A853" s="2" t="n"/>
      <c r="B853" s="7" t="n"/>
      <c r="C853" s="2" t="n"/>
      <c r="D853" s="7" t="n"/>
      <c r="E853" s="7" t="n"/>
      <c r="F853" s="7" t="n"/>
      <c r="G853" s="2" t="n"/>
    </row>
    <row r="854">
      <c r="A854" s="2" t="n"/>
      <c r="B854" s="7" t="n"/>
      <c r="C854" s="2" t="n"/>
      <c r="D854" s="7" t="n"/>
      <c r="E854" s="7" t="n"/>
      <c r="F854" s="7" t="n"/>
      <c r="G854" s="2" t="n"/>
    </row>
    <row r="855">
      <c r="A855" s="2" t="n"/>
      <c r="B855" s="7" t="n"/>
      <c r="C855" s="2" t="n"/>
      <c r="D855" s="7" t="n"/>
      <c r="E855" s="7" t="n"/>
      <c r="F855" s="7" t="n"/>
      <c r="G855" s="2" t="n"/>
    </row>
    <row r="856">
      <c r="A856" s="2" t="n"/>
      <c r="B856" s="7" t="n"/>
      <c r="C856" s="2" t="n"/>
      <c r="D856" s="7" t="n"/>
      <c r="E856" s="7" t="n"/>
      <c r="F856" s="7" t="n"/>
      <c r="G856" s="2" t="n"/>
    </row>
    <row r="857">
      <c r="A857" s="2" t="n"/>
      <c r="B857" s="7" t="n"/>
      <c r="C857" s="2" t="n"/>
      <c r="D857" s="7" t="n"/>
      <c r="E857" s="7" t="n"/>
      <c r="F857" s="7" t="n"/>
      <c r="G857" s="2" t="n"/>
    </row>
    <row r="858">
      <c r="A858" s="2" t="n"/>
      <c r="B858" s="7" t="n"/>
      <c r="C858" s="2" t="n"/>
      <c r="D858" s="7" t="n"/>
      <c r="E858" s="7" t="n"/>
      <c r="F858" s="7" t="n"/>
      <c r="G858" s="2" t="n"/>
    </row>
    <row r="859">
      <c r="A859" s="2" t="n"/>
      <c r="B859" s="7" t="n"/>
      <c r="C859" s="2" t="n"/>
      <c r="D859" s="7" t="n"/>
      <c r="E859" s="7" t="n"/>
      <c r="F859" s="7" t="n"/>
      <c r="G859" s="2" t="n"/>
    </row>
    <row r="860">
      <c r="A860" s="2" t="n"/>
      <c r="B860" s="7" t="n"/>
      <c r="C860" s="2" t="n"/>
      <c r="D860" s="7" t="n"/>
      <c r="E860" s="7" t="n"/>
      <c r="F860" s="7" t="n"/>
      <c r="G860" s="2" t="n"/>
    </row>
    <row r="861">
      <c r="A861" s="2" t="n"/>
      <c r="B861" s="7" t="n"/>
      <c r="C861" s="2" t="n"/>
      <c r="D861" s="7" t="n"/>
      <c r="E861" s="7" t="n"/>
      <c r="F861" s="7" t="n"/>
      <c r="G861" s="2" t="n"/>
    </row>
    <row r="862">
      <c r="A862" s="2" t="n"/>
      <c r="B862" s="7" t="n"/>
      <c r="C862" s="2" t="n"/>
      <c r="D862" s="7" t="n"/>
      <c r="E862" s="7" t="n"/>
      <c r="F862" s="7" t="n"/>
      <c r="G862" s="2" t="n"/>
    </row>
    <row r="863">
      <c r="A863" s="2" t="n"/>
      <c r="B863" s="7" t="n"/>
      <c r="C863" s="2" t="n"/>
      <c r="D863" s="7" t="n"/>
      <c r="E863" s="7" t="n"/>
      <c r="F863" s="7" t="n"/>
      <c r="G863" s="2" t="n"/>
    </row>
    <row r="864">
      <c r="A864" s="2" t="n"/>
      <c r="B864" s="7" t="n"/>
      <c r="C864" s="2" t="n"/>
      <c r="D864" s="7" t="n"/>
      <c r="E864" s="7" t="n"/>
      <c r="F864" s="7" t="n"/>
      <c r="G864" s="2" t="n"/>
    </row>
    <row r="865">
      <c r="A865" s="2" t="n"/>
      <c r="B865" s="7" t="n"/>
      <c r="C865" s="2" t="n"/>
      <c r="D865" s="7" t="n"/>
      <c r="E865" s="7" t="n"/>
      <c r="F865" s="7" t="n"/>
      <c r="G865" s="2" t="n"/>
    </row>
    <row r="866">
      <c r="A866" s="2" t="n"/>
      <c r="B866" s="7" t="n"/>
      <c r="C866" s="2" t="n"/>
      <c r="D866" s="7" t="n"/>
      <c r="E866" s="7" t="n"/>
      <c r="F866" s="7" t="n"/>
      <c r="G866" s="2" t="n"/>
    </row>
    <row r="867">
      <c r="A867" s="2" t="n"/>
      <c r="B867" s="7" t="n"/>
      <c r="C867" s="2" t="n"/>
      <c r="D867" s="7" t="n"/>
      <c r="E867" s="7" t="n"/>
      <c r="F867" s="7" t="n"/>
      <c r="G867" s="2" t="n"/>
    </row>
    <row r="868">
      <c r="A868" s="2" t="n"/>
      <c r="B868" s="7" t="n"/>
      <c r="C868" s="2" t="n"/>
      <c r="D868" s="7" t="n"/>
      <c r="E868" s="7" t="n"/>
      <c r="F868" s="7" t="n"/>
      <c r="G868" s="2" t="n"/>
    </row>
    <row r="869">
      <c r="A869" s="2" t="n"/>
      <c r="B869" s="7" t="n"/>
      <c r="C869" s="2" t="n"/>
      <c r="D869" s="7" t="n"/>
      <c r="E869" s="7" t="n"/>
      <c r="F869" s="7" t="n"/>
      <c r="G869" s="2" t="n"/>
    </row>
    <row r="870">
      <c r="A870" s="2" t="n"/>
      <c r="B870" s="7" t="n"/>
      <c r="C870" s="2" t="n"/>
      <c r="D870" s="7" t="n"/>
      <c r="E870" s="7" t="n"/>
      <c r="F870" s="7" t="n"/>
      <c r="G870" s="2" t="n"/>
    </row>
    <row r="871">
      <c r="A871" s="2" t="n"/>
      <c r="B871" s="7" t="n"/>
      <c r="C871" s="2" t="n"/>
      <c r="D871" s="7" t="n"/>
      <c r="E871" s="7" t="n"/>
      <c r="F871" s="7" t="n"/>
      <c r="G871" s="2" t="n"/>
    </row>
    <row r="872">
      <c r="A872" s="2" t="n"/>
      <c r="B872" s="7" t="n"/>
      <c r="C872" s="2" t="n"/>
      <c r="D872" s="7" t="n"/>
      <c r="E872" s="7" t="n"/>
      <c r="F872" s="7" t="n"/>
      <c r="G872" s="2" t="n"/>
    </row>
    <row r="873">
      <c r="A873" s="2" t="n"/>
      <c r="B873" s="7" t="n"/>
      <c r="C873" s="2" t="n"/>
      <c r="D873" s="7" t="n"/>
      <c r="E873" s="7" t="n"/>
      <c r="F873" s="7" t="n"/>
      <c r="G873" s="2" t="n"/>
    </row>
    <row r="874">
      <c r="A874" s="2" t="n"/>
      <c r="B874" s="7" t="n"/>
      <c r="C874" s="2" t="n"/>
      <c r="D874" s="7" t="n"/>
      <c r="E874" s="7" t="n"/>
      <c r="F874" s="7" t="n"/>
      <c r="G874" s="2" t="n"/>
    </row>
    <row r="875">
      <c r="A875" s="2" t="n"/>
      <c r="B875" s="7" t="n"/>
      <c r="C875" s="2" t="n"/>
      <c r="D875" s="7" t="n"/>
      <c r="E875" s="7" t="n"/>
      <c r="F875" s="7" t="n"/>
      <c r="G875" s="2" t="n"/>
    </row>
    <row r="876">
      <c r="A876" s="2" t="n"/>
      <c r="B876" s="7" t="n"/>
      <c r="C876" s="2" t="n"/>
      <c r="D876" s="7" t="n"/>
      <c r="E876" s="7" t="n"/>
      <c r="F876" s="7" t="n"/>
      <c r="G876" s="2" t="n"/>
    </row>
    <row r="877">
      <c r="A877" s="2" t="n"/>
      <c r="B877" s="7" t="n"/>
      <c r="C877" s="2" t="n"/>
      <c r="D877" s="7" t="n"/>
      <c r="E877" s="7" t="n"/>
      <c r="F877" s="7" t="n"/>
      <c r="G877" s="2" t="n"/>
    </row>
    <row r="878">
      <c r="A878" s="2" t="n"/>
      <c r="B878" s="7" t="n"/>
      <c r="C878" s="2" t="n"/>
      <c r="D878" s="7" t="n"/>
      <c r="E878" s="7" t="n"/>
      <c r="F878" s="7" t="n"/>
      <c r="G878" s="2" t="n"/>
    </row>
    <row r="879">
      <c r="A879" s="2" t="n"/>
      <c r="B879" s="7" t="n"/>
      <c r="C879" s="2" t="n"/>
      <c r="D879" s="7" t="n"/>
      <c r="E879" s="7" t="n"/>
      <c r="F879" s="7" t="n"/>
      <c r="G879" s="2" t="n"/>
    </row>
    <row r="880">
      <c r="A880" s="2" t="n"/>
      <c r="B880" s="7" t="n"/>
      <c r="C880" s="2" t="n"/>
      <c r="D880" s="7" t="n"/>
      <c r="E880" s="7" t="n"/>
      <c r="F880" s="7" t="n"/>
      <c r="G880" s="2" t="n"/>
    </row>
    <row r="881">
      <c r="A881" s="2" t="n"/>
      <c r="B881" s="7" t="n"/>
      <c r="C881" s="2" t="n"/>
      <c r="D881" s="7" t="n"/>
      <c r="E881" s="7" t="n"/>
      <c r="F881" s="7" t="n"/>
      <c r="G881" s="2" t="n"/>
    </row>
    <row r="882">
      <c r="A882" s="2" t="n"/>
      <c r="B882" s="7" t="n"/>
      <c r="C882" s="2" t="n"/>
      <c r="D882" s="7" t="n"/>
      <c r="E882" s="7" t="n"/>
      <c r="F882" s="7" t="n"/>
      <c r="G882" s="2" t="n"/>
    </row>
    <row r="883">
      <c r="A883" s="2" t="n"/>
      <c r="B883" s="7" t="n"/>
      <c r="C883" s="2" t="n"/>
      <c r="D883" s="7" t="n"/>
      <c r="E883" s="7" t="n"/>
      <c r="F883" s="7" t="n"/>
      <c r="G883" s="2" t="n"/>
    </row>
    <row r="884">
      <c r="A884" s="2" t="n"/>
      <c r="B884" s="7" t="n"/>
      <c r="C884" s="2" t="n"/>
      <c r="D884" s="7" t="n"/>
      <c r="E884" s="7" t="n"/>
      <c r="F884" s="7" t="n"/>
      <c r="G884" s="2" t="n"/>
    </row>
    <row r="885">
      <c r="A885" s="2" t="n"/>
      <c r="B885" s="7" t="n"/>
      <c r="C885" s="2" t="n"/>
      <c r="D885" s="7" t="n"/>
      <c r="E885" s="7" t="n"/>
      <c r="F885" s="7" t="n"/>
      <c r="G885" s="2" t="n"/>
    </row>
    <row r="886">
      <c r="A886" s="2" t="n"/>
      <c r="B886" s="7" t="n"/>
      <c r="C886" s="2" t="n"/>
      <c r="D886" s="7" t="n"/>
      <c r="E886" s="7" t="n"/>
      <c r="F886" s="7" t="n"/>
      <c r="G886" s="2" t="n"/>
    </row>
    <row r="887">
      <c r="A887" s="2" t="n"/>
      <c r="B887" s="7" t="n"/>
      <c r="C887" s="2" t="n"/>
      <c r="D887" s="7" t="n"/>
      <c r="E887" s="7" t="n"/>
      <c r="F887" s="7" t="n"/>
      <c r="G887" s="2" t="n"/>
    </row>
    <row r="888">
      <c r="A888" s="2" t="n"/>
      <c r="B888" s="7" t="n"/>
      <c r="C888" s="2" t="n"/>
      <c r="D888" s="7" t="n"/>
      <c r="E888" s="7" t="n"/>
      <c r="F888" s="7" t="n"/>
      <c r="G888" s="2" t="n"/>
    </row>
    <row r="889">
      <c r="A889" s="2" t="n"/>
      <c r="B889" s="7" t="n"/>
      <c r="C889" s="2" t="n"/>
      <c r="D889" s="7" t="n"/>
      <c r="E889" s="7" t="n"/>
      <c r="F889" s="7" t="n"/>
      <c r="G889" s="2" t="n"/>
    </row>
    <row r="890">
      <c r="A890" s="2" t="n"/>
      <c r="B890" s="7" t="n"/>
      <c r="C890" s="2" t="n"/>
      <c r="D890" s="7" t="n"/>
      <c r="E890" s="7" t="n"/>
      <c r="F890" s="7" t="n"/>
      <c r="G890" s="2" t="n"/>
    </row>
    <row r="891">
      <c r="A891" s="2" t="n"/>
      <c r="B891" s="7" t="n"/>
      <c r="C891" s="2" t="n"/>
      <c r="D891" s="7" t="n"/>
      <c r="E891" s="7" t="n"/>
      <c r="F891" s="7" t="n"/>
      <c r="G891" s="2" t="n"/>
    </row>
    <row r="892">
      <c r="A892" s="2" t="n"/>
      <c r="B892" s="7" t="n"/>
      <c r="C892" s="2" t="n"/>
      <c r="D892" s="7" t="n"/>
      <c r="E892" s="7" t="n"/>
      <c r="F892" s="7" t="n"/>
      <c r="G892" s="2" t="n"/>
    </row>
    <row r="893">
      <c r="A893" s="2" t="n"/>
      <c r="B893" s="7" t="n"/>
      <c r="C893" s="2" t="n"/>
      <c r="D893" s="7" t="n"/>
      <c r="E893" s="7" t="n"/>
      <c r="F893" s="7" t="n"/>
      <c r="G893" s="2" t="n"/>
    </row>
    <row r="894">
      <c r="A894" s="2" t="n"/>
      <c r="B894" s="7" t="n"/>
      <c r="C894" s="2" t="n"/>
      <c r="D894" s="7" t="n"/>
      <c r="E894" s="7" t="n"/>
      <c r="F894" s="7" t="n"/>
      <c r="G894" s="2" t="n"/>
    </row>
    <row r="895">
      <c r="A895" s="2" t="n"/>
      <c r="B895" s="7" t="n"/>
      <c r="C895" s="2" t="n"/>
      <c r="D895" s="7" t="n"/>
      <c r="E895" s="7" t="n"/>
      <c r="F895" s="7" t="n"/>
      <c r="G895" s="2" t="n"/>
    </row>
    <row r="896">
      <c r="A896" s="2" t="n"/>
      <c r="B896" s="7" t="n"/>
      <c r="C896" s="2" t="n"/>
      <c r="D896" s="7" t="n"/>
      <c r="E896" s="7" t="n"/>
      <c r="F896" s="7" t="n"/>
      <c r="G896" s="2" t="n"/>
    </row>
    <row r="897">
      <c r="A897" s="2" t="n"/>
      <c r="B897" s="7" t="n"/>
      <c r="C897" s="2" t="n"/>
      <c r="D897" s="7" t="n"/>
      <c r="E897" s="7" t="n"/>
      <c r="F897" s="7" t="n"/>
      <c r="G897" s="2" t="n"/>
    </row>
    <row r="898">
      <c r="A898" s="2" t="n"/>
      <c r="B898" s="7" t="n"/>
      <c r="C898" s="2" t="n"/>
      <c r="D898" s="7" t="n"/>
      <c r="E898" s="7" t="n"/>
      <c r="F898" s="7" t="n"/>
      <c r="G898" s="2" t="n"/>
    </row>
    <row r="899">
      <c r="A899" s="2" t="n"/>
      <c r="B899" s="7" t="n"/>
      <c r="C899" s="2" t="n"/>
      <c r="D899" s="7" t="n"/>
      <c r="E899" s="7" t="n"/>
      <c r="F899" s="7" t="n"/>
      <c r="G899" s="2" t="n"/>
    </row>
    <row r="900">
      <c r="A900" s="2" t="n"/>
      <c r="B900" s="7" t="n"/>
      <c r="C900" s="2" t="n"/>
      <c r="D900" s="7" t="n"/>
      <c r="E900" s="7" t="n"/>
      <c r="F900" s="7" t="n"/>
      <c r="G900" s="2" t="n"/>
    </row>
    <row r="901">
      <c r="A901" s="2" t="n"/>
      <c r="B901" s="7" t="n"/>
      <c r="C901" s="2" t="n"/>
      <c r="D901" s="7" t="n"/>
      <c r="E901" s="7" t="n"/>
      <c r="F901" s="7" t="n"/>
      <c r="G901" s="2" t="n"/>
    </row>
    <row r="902">
      <c r="A902" s="2" t="n"/>
      <c r="B902" s="7" t="n"/>
      <c r="C902" s="2" t="n"/>
      <c r="D902" s="7" t="n"/>
      <c r="E902" s="7" t="n"/>
      <c r="F902" s="7" t="n"/>
      <c r="G902" s="2" t="n"/>
    </row>
    <row r="903">
      <c r="A903" s="2" t="n"/>
      <c r="B903" s="7" t="n"/>
      <c r="C903" s="2" t="n"/>
      <c r="D903" s="7" t="n"/>
      <c r="E903" s="7" t="n"/>
      <c r="F903" s="7" t="n"/>
      <c r="G903" s="2" t="n"/>
    </row>
    <row r="904">
      <c r="A904" s="2" t="n"/>
      <c r="B904" s="7" t="n"/>
      <c r="C904" s="2" t="n"/>
      <c r="D904" s="7" t="n"/>
      <c r="E904" s="7" t="n"/>
      <c r="F904" s="7" t="n"/>
      <c r="G904" s="2" t="n"/>
    </row>
    <row r="905">
      <c r="A905" s="2" t="n"/>
      <c r="B905" s="7" t="n"/>
      <c r="C905" s="2" t="n"/>
      <c r="D905" s="7" t="n"/>
      <c r="E905" s="7" t="n"/>
      <c r="F905" s="7" t="n"/>
      <c r="G905" s="2" t="n"/>
    </row>
    <row r="906">
      <c r="A906" s="2" t="n"/>
      <c r="B906" s="7" t="n"/>
      <c r="C906" s="2" t="n"/>
      <c r="D906" s="7" t="n"/>
      <c r="E906" s="7" t="n"/>
      <c r="F906" s="7" t="n"/>
      <c r="G906" s="2" t="n"/>
    </row>
    <row r="907">
      <c r="A907" s="2" t="n"/>
      <c r="B907" s="7" t="n"/>
      <c r="C907" s="2" t="n"/>
      <c r="D907" s="7" t="n"/>
      <c r="E907" s="7" t="n"/>
      <c r="F907" s="7" t="n"/>
      <c r="G907" s="2" t="n"/>
    </row>
    <row r="908">
      <c r="A908" s="2" t="n"/>
      <c r="B908" s="7" t="n"/>
      <c r="C908" s="2" t="n"/>
      <c r="D908" s="7" t="n"/>
      <c r="E908" s="7" t="n"/>
      <c r="F908" s="7" t="n"/>
      <c r="G908" s="2" t="n"/>
    </row>
    <row r="909">
      <c r="A909" s="2" t="n"/>
      <c r="B909" s="7" t="n"/>
      <c r="C909" s="2" t="n"/>
      <c r="D909" s="7" t="n"/>
      <c r="E909" s="7" t="n"/>
      <c r="F909" s="7" t="n"/>
      <c r="G909" s="2" t="n"/>
    </row>
    <row r="910">
      <c r="A910" s="2" t="n"/>
      <c r="B910" s="7" t="n"/>
      <c r="C910" s="2" t="n"/>
      <c r="D910" s="7" t="n"/>
      <c r="E910" s="7" t="n"/>
      <c r="F910" s="7" t="n"/>
      <c r="G910" s="2" t="n"/>
    </row>
    <row r="911">
      <c r="A911" s="2" t="n"/>
      <c r="B911" s="7" t="n"/>
      <c r="C911" s="2" t="n"/>
      <c r="D911" s="7" t="n"/>
      <c r="E911" s="7" t="n"/>
      <c r="F911" s="7" t="n"/>
      <c r="G911" s="2" t="n"/>
    </row>
    <row r="912">
      <c r="A912" s="2" t="n"/>
      <c r="B912" s="7" t="n"/>
      <c r="C912" s="2" t="n"/>
      <c r="D912" s="7" t="n"/>
      <c r="E912" s="7" t="n"/>
      <c r="F912" s="7" t="n"/>
      <c r="G912" s="2" t="n"/>
    </row>
    <row r="913">
      <c r="A913" s="2" t="n"/>
      <c r="B913" s="7" t="n"/>
      <c r="C913" s="2" t="n"/>
      <c r="D913" s="7" t="n"/>
      <c r="E913" s="7" t="n"/>
      <c r="F913" s="7" t="n"/>
      <c r="G913" s="2" t="n"/>
    </row>
    <row r="914">
      <c r="A914" s="2" t="n"/>
      <c r="B914" s="7" t="n"/>
      <c r="C914" s="2" t="n"/>
      <c r="D914" s="7" t="n"/>
      <c r="E914" s="7" t="n"/>
      <c r="F914" s="7" t="n"/>
      <c r="G914" s="2" t="n"/>
    </row>
    <row r="915">
      <c r="A915" s="2" t="n"/>
      <c r="B915" s="7" t="n"/>
      <c r="C915" s="2" t="n"/>
      <c r="D915" s="7" t="n"/>
      <c r="E915" s="7" t="n"/>
      <c r="F915" s="7" t="n"/>
      <c r="G915" s="2" t="n"/>
    </row>
    <row r="916">
      <c r="A916" s="2" t="n"/>
      <c r="B916" s="7" t="n"/>
      <c r="C916" s="2" t="n"/>
      <c r="D916" s="7" t="n"/>
      <c r="E916" s="7" t="n"/>
      <c r="F916" s="7" t="n"/>
      <c r="G916" s="2" t="n"/>
    </row>
    <row r="917">
      <c r="A917" s="2" t="n"/>
      <c r="B917" s="7" t="n"/>
      <c r="C917" s="2" t="n"/>
      <c r="D917" s="7" t="n"/>
      <c r="E917" s="7" t="n"/>
      <c r="F917" s="7" t="n"/>
      <c r="G917" s="2" t="n"/>
    </row>
    <row r="918">
      <c r="A918" s="2" t="n"/>
      <c r="B918" s="7" t="n"/>
      <c r="C918" s="2" t="n"/>
      <c r="D918" s="7" t="n"/>
      <c r="E918" s="7" t="n"/>
      <c r="F918" s="7" t="n"/>
      <c r="G918" s="2" t="n"/>
    </row>
    <row r="919">
      <c r="A919" s="2" t="n"/>
      <c r="B919" s="7" t="n"/>
      <c r="C919" s="2" t="n"/>
      <c r="D919" s="7" t="n"/>
      <c r="E919" s="7" t="n"/>
      <c r="F919" s="7" t="n"/>
      <c r="G919" s="2" t="n"/>
    </row>
    <row r="920">
      <c r="A920" s="2" t="n"/>
      <c r="B920" s="7" t="n"/>
      <c r="C920" s="2" t="n"/>
      <c r="D920" s="7" t="n"/>
      <c r="E920" s="7" t="n"/>
      <c r="F920" s="7" t="n"/>
      <c r="G920" s="2" t="n"/>
    </row>
    <row r="921">
      <c r="A921" s="2" t="n"/>
      <c r="B921" s="7" t="n"/>
      <c r="C921" s="2" t="n"/>
      <c r="D921" s="7" t="n"/>
      <c r="E921" s="7" t="n"/>
      <c r="F921" s="7" t="n"/>
      <c r="G921" s="2" t="n"/>
    </row>
    <row r="922">
      <c r="A922" s="2" t="n"/>
      <c r="B922" s="7" t="n"/>
      <c r="C922" s="2" t="n"/>
      <c r="D922" s="7" t="n"/>
      <c r="E922" s="7" t="n"/>
      <c r="F922" s="7" t="n"/>
      <c r="G922" s="2" t="n"/>
    </row>
    <row r="923">
      <c r="A923" s="2" t="n"/>
      <c r="B923" s="7" t="n"/>
      <c r="C923" s="2" t="n"/>
      <c r="D923" s="7" t="n"/>
      <c r="E923" s="7" t="n"/>
      <c r="F923" s="7" t="n"/>
      <c r="G923" s="2" t="n"/>
    </row>
    <row r="924">
      <c r="A924" s="2" t="n"/>
      <c r="B924" s="7" t="n"/>
      <c r="C924" s="2" t="n"/>
      <c r="D924" s="7" t="n"/>
      <c r="E924" s="7" t="n"/>
      <c r="F924" s="7" t="n"/>
      <c r="G924" s="2" t="n"/>
    </row>
    <row r="925">
      <c r="A925" s="2" t="n"/>
      <c r="B925" s="7" t="n"/>
      <c r="C925" s="2" t="n"/>
      <c r="D925" s="7" t="n"/>
      <c r="E925" s="7" t="n"/>
      <c r="F925" s="7" t="n"/>
      <c r="G925" s="2" t="n"/>
    </row>
    <row r="926">
      <c r="A926" s="2" t="n"/>
      <c r="B926" s="7" t="n"/>
      <c r="C926" s="2" t="n"/>
      <c r="D926" s="7" t="n"/>
      <c r="E926" s="7" t="n"/>
      <c r="F926" s="7" t="n"/>
      <c r="G926" s="2" t="n"/>
    </row>
    <row r="927">
      <c r="A927" s="2" t="n"/>
      <c r="B927" s="7" t="n"/>
      <c r="C927" s="2" t="n"/>
      <c r="D927" s="7" t="n"/>
      <c r="E927" s="7" t="n"/>
      <c r="F927" s="7" t="n"/>
      <c r="G927" s="2" t="n"/>
    </row>
    <row r="928">
      <c r="A928" s="2" t="n"/>
      <c r="B928" s="7" t="n"/>
      <c r="C928" s="2" t="n"/>
      <c r="D928" s="7" t="n"/>
      <c r="E928" s="7" t="n"/>
      <c r="F928" s="7" t="n"/>
      <c r="G928" s="2" t="n"/>
    </row>
    <row r="929">
      <c r="A929" s="2" t="n"/>
      <c r="B929" s="7" t="n"/>
      <c r="C929" s="2" t="n"/>
      <c r="D929" s="7" t="n"/>
      <c r="E929" s="7" t="n"/>
      <c r="F929" s="7" t="n"/>
      <c r="G929" s="2" t="n"/>
    </row>
    <row r="930">
      <c r="A930" s="2" t="n"/>
      <c r="B930" s="7" t="n"/>
      <c r="C930" s="2" t="n"/>
      <c r="D930" s="7" t="n"/>
      <c r="E930" s="7" t="n"/>
      <c r="F930" s="7" t="n"/>
      <c r="G930" s="2" t="n"/>
    </row>
    <row r="931">
      <c r="A931" s="2" t="n"/>
      <c r="B931" s="7" t="n"/>
      <c r="C931" s="2" t="n"/>
      <c r="D931" s="7" t="n"/>
      <c r="E931" s="7" t="n"/>
      <c r="F931" s="7" t="n"/>
      <c r="G931" s="2" t="n"/>
    </row>
    <row r="932">
      <c r="A932" s="2" t="n"/>
      <c r="B932" s="7" t="n"/>
      <c r="C932" s="2" t="n"/>
      <c r="D932" s="7" t="n"/>
      <c r="E932" s="7" t="n"/>
      <c r="F932" s="7" t="n"/>
      <c r="G932" s="2" t="n"/>
    </row>
    <row r="933">
      <c r="A933" s="2" t="n"/>
      <c r="B933" s="7" t="n"/>
      <c r="C933" s="2" t="n"/>
      <c r="D933" s="7" t="n"/>
      <c r="E933" s="7" t="n"/>
      <c r="F933" s="7" t="n"/>
      <c r="G933" s="2" t="n"/>
    </row>
    <row r="934">
      <c r="A934" s="2" t="n"/>
      <c r="B934" s="7" t="n"/>
      <c r="C934" s="2" t="n"/>
      <c r="D934" s="7" t="n"/>
      <c r="E934" s="7" t="n"/>
      <c r="F934" s="7" t="n"/>
      <c r="G934" s="2" t="n"/>
    </row>
    <row r="935">
      <c r="A935" s="2" t="n"/>
      <c r="B935" s="7" t="n"/>
      <c r="C935" s="2" t="n"/>
      <c r="D935" s="7" t="n"/>
      <c r="E935" s="7" t="n"/>
      <c r="F935" s="7" t="n"/>
      <c r="G935" s="2" t="n"/>
    </row>
    <row r="936">
      <c r="A936" s="2" t="n"/>
      <c r="B936" s="7" t="n"/>
      <c r="C936" s="2" t="n"/>
      <c r="D936" s="7" t="n"/>
      <c r="E936" s="7" t="n"/>
      <c r="F936" s="7" t="n"/>
      <c r="G936" s="2" t="n"/>
    </row>
    <row r="937">
      <c r="A937" s="2" t="n"/>
      <c r="B937" s="7" t="n"/>
      <c r="C937" s="2" t="n"/>
      <c r="D937" s="7" t="n"/>
      <c r="E937" s="7" t="n"/>
      <c r="F937" s="7" t="n"/>
      <c r="G937" s="2" t="n"/>
    </row>
    <row r="938">
      <c r="A938" s="2" t="n"/>
      <c r="B938" s="7" t="n"/>
      <c r="C938" s="2" t="n"/>
      <c r="D938" s="7" t="n"/>
      <c r="E938" s="7" t="n"/>
      <c r="F938" s="7" t="n"/>
      <c r="G938" s="2" t="n"/>
    </row>
    <row r="939">
      <c r="A939" s="2" t="n"/>
      <c r="B939" s="7" t="n"/>
      <c r="C939" s="2" t="n"/>
      <c r="D939" s="7" t="n"/>
      <c r="E939" s="7" t="n"/>
      <c r="F939" s="7" t="n"/>
      <c r="G939" s="2" t="n"/>
    </row>
    <row r="940">
      <c r="A940" s="2" t="n"/>
      <c r="B940" s="7" t="n"/>
      <c r="C940" s="2" t="n"/>
      <c r="D940" s="7" t="n"/>
      <c r="E940" s="7" t="n"/>
      <c r="F940" s="7" t="n"/>
      <c r="G940" s="2" t="n"/>
    </row>
    <row r="941">
      <c r="A941" s="2" t="n"/>
      <c r="B941" s="7" t="n"/>
      <c r="C941" s="2" t="n"/>
      <c r="D941" s="7" t="n"/>
      <c r="E941" s="7" t="n"/>
      <c r="F941" s="7" t="n"/>
      <c r="G941" s="2" t="n"/>
    </row>
    <row r="942">
      <c r="A942" s="2" t="n"/>
      <c r="B942" s="7" t="n"/>
      <c r="C942" s="2" t="n"/>
      <c r="D942" s="7" t="n"/>
      <c r="E942" s="7" t="n"/>
      <c r="F942" s="7" t="n"/>
      <c r="G942" s="2" t="n"/>
    </row>
    <row r="943">
      <c r="A943" s="2" t="n"/>
      <c r="B943" s="7" t="n"/>
      <c r="C943" s="2" t="n"/>
      <c r="D943" s="7" t="n"/>
      <c r="E943" s="7" t="n"/>
      <c r="F943" s="7" t="n"/>
      <c r="G943" s="2" t="n"/>
    </row>
    <row r="944">
      <c r="A944" s="2" t="n"/>
      <c r="B944" s="7" t="n"/>
      <c r="C944" s="2" t="n"/>
      <c r="D944" s="7" t="n"/>
      <c r="E944" s="7" t="n"/>
      <c r="F944" s="7" t="n"/>
      <c r="G944" s="2" t="n"/>
    </row>
    <row r="945">
      <c r="A945" s="2" t="n"/>
      <c r="B945" s="7" t="n"/>
      <c r="C945" s="2" t="n"/>
      <c r="D945" s="7" t="n"/>
      <c r="E945" s="7" t="n"/>
      <c r="F945" s="7" t="n"/>
      <c r="G945" s="2" t="n"/>
    </row>
    <row r="946">
      <c r="A946" s="2" t="n"/>
      <c r="B946" s="7" t="n"/>
      <c r="C946" s="2" t="n"/>
      <c r="D946" s="7" t="n"/>
      <c r="E946" s="7" t="n"/>
      <c r="F946" s="7" t="n"/>
      <c r="G946" s="2" t="n"/>
    </row>
    <row r="947">
      <c r="A947" s="2" t="n"/>
      <c r="B947" s="7" t="n"/>
      <c r="C947" s="2" t="n"/>
      <c r="D947" s="7" t="n"/>
      <c r="E947" s="7" t="n"/>
      <c r="F947" s="7" t="n"/>
      <c r="G947" s="2" t="n"/>
    </row>
    <row r="948">
      <c r="A948" s="2" t="n"/>
      <c r="B948" s="7" t="n"/>
      <c r="C948" s="2" t="n"/>
      <c r="D948" s="7" t="n"/>
      <c r="E948" s="7" t="n"/>
      <c r="F948" s="7" t="n"/>
      <c r="G948" s="2" t="n"/>
    </row>
    <row r="949">
      <c r="A949" s="2" t="n"/>
      <c r="B949" s="7" t="n"/>
      <c r="C949" s="2" t="n"/>
      <c r="D949" s="7" t="n"/>
      <c r="E949" s="7" t="n"/>
      <c r="F949" s="7" t="n"/>
      <c r="G949" s="2" t="n"/>
    </row>
    <row r="950">
      <c r="A950" s="2" t="n"/>
      <c r="B950" s="7" t="n"/>
      <c r="C950" s="2" t="n"/>
      <c r="D950" s="7" t="n"/>
      <c r="E950" s="7" t="n"/>
      <c r="F950" s="7" t="n"/>
      <c r="G950" s="2" t="n"/>
    </row>
    <row r="951">
      <c r="A951" s="2" t="n"/>
      <c r="B951" s="7" t="n"/>
      <c r="C951" s="2" t="n"/>
      <c r="D951" s="7" t="n"/>
      <c r="E951" s="7" t="n"/>
      <c r="F951" s="7" t="n"/>
      <c r="G951" s="2" t="n"/>
    </row>
    <row r="952">
      <c r="A952" s="2" t="n"/>
      <c r="B952" s="7" t="n"/>
      <c r="C952" s="2" t="n"/>
      <c r="D952" s="7" t="n"/>
      <c r="E952" s="7" t="n"/>
      <c r="F952" s="7" t="n"/>
      <c r="G952" s="2" t="n"/>
    </row>
    <row r="953">
      <c r="A953" s="2" t="n"/>
      <c r="B953" s="7" t="n"/>
      <c r="C953" s="2" t="n"/>
      <c r="D953" s="7" t="n"/>
      <c r="E953" s="7" t="n"/>
      <c r="F953" s="7" t="n"/>
      <c r="G953" s="2" t="n"/>
    </row>
    <row r="954">
      <c r="A954" s="2" t="n"/>
      <c r="B954" s="7" t="n"/>
      <c r="C954" s="2" t="n"/>
      <c r="D954" s="7" t="n"/>
      <c r="E954" s="7" t="n"/>
      <c r="F954" s="7" t="n"/>
      <c r="G954" s="2" t="n"/>
    </row>
    <row r="955">
      <c r="A955" s="2" t="n"/>
      <c r="B955" s="7" t="n"/>
      <c r="C955" s="2" t="n"/>
      <c r="D955" s="7" t="n"/>
      <c r="E955" s="7" t="n"/>
      <c r="F955" s="7" t="n"/>
      <c r="G955" s="2" t="n"/>
    </row>
    <row r="956">
      <c r="A956" s="2" t="n"/>
      <c r="B956" s="7" t="n"/>
      <c r="C956" s="2" t="n"/>
      <c r="D956" s="7" t="n"/>
      <c r="E956" s="7" t="n"/>
      <c r="F956" s="7" t="n"/>
      <c r="G956" s="2" t="n"/>
    </row>
    <row r="957">
      <c r="A957" s="2" t="n"/>
      <c r="B957" s="7" t="n"/>
      <c r="C957" s="2" t="n"/>
      <c r="D957" s="7" t="n"/>
      <c r="E957" s="7" t="n"/>
      <c r="F957" s="7" t="n"/>
      <c r="G957" s="2" t="n"/>
    </row>
    <row r="958">
      <c r="A958" s="2" t="n"/>
      <c r="B958" s="7" t="n"/>
      <c r="C958" s="2" t="n"/>
      <c r="D958" s="7" t="n"/>
      <c r="E958" s="7" t="n"/>
      <c r="F958" s="7" t="n"/>
      <c r="G958" s="2" t="n"/>
    </row>
    <row r="959">
      <c r="A959" s="2" t="n"/>
      <c r="B959" s="7" t="n"/>
      <c r="C959" s="2" t="n"/>
      <c r="D959" s="7" t="n"/>
      <c r="E959" s="7" t="n"/>
      <c r="F959" s="7" t="n"/>
      <c r="G959" s="2" t="n"/>
    </row>
    <row r="960">
      <c r="A960" s="2" t="n"/>
      <c r="B960" s="7" t="n"/>
      <c r="C960" s="2" t="n"/>
      <c r="D960" s="7" t="n"/>
      <c r="E960" s="7" t="n"/>
      <c r="F960" s="7" t="n"/>
      <c r="G960" s="2" t="n"/>
    </row>
    <row r="961">
      <c r="A961" s="2" t="n"/>
      <c r="B961" s="7" t="n"/>
      <c r="C961" s="2" t="n"/>
      <c r="D961" s="7" t="n"/>
      <c r="E961" s="7" t="n"/>
      <c r="F961" s="7" t="n"/>
      <c r="G961" s="2" t="n"/>
    </row>
    <row r="962">
      <c r="A962" s="2" t="n"/>
      <c r="B962" s="7" t="n"/>
      <c r="C962" s="2" t="n"/>
      <c r="D962" s="7" t="n"/>
      <c r="E962" s="7" t="n"/>
      <c r="F962" s="7" t="n"/>
      <c r="G962" s="2" t="n"/>
    </row>
    <row r="963">
      <c r="A963" s="2" t="n"/>
      <c r="B963" s="7" t="n"/>
      <c r="C963" s="2" t="n"/>
      <c r="D963" s="7" t="n"/>
      <c r="E963" s="7" t="n"/>
      <c r="F963" s="7" t="n"/>
      <c r="G963" s="2" t="n"/>
    </row>
    <row r="964">
      <c r="A964" s="2" t="n"/>
      <c r="B964" s="7" t="n"/>
      <c r="C964" s="2" t="n"/>
      <c r="D964" s="7" t="n"/>
      <c r="E964" s="7" t="n"/>
      <c r="F964" s="7" t="n"/>
      <c r="G964" s="2" t="n"/>
    </row>
    <row r="965">
      <c r="A965" s="2" t="n"/>
      <c r="B965" s="7" t="n"/>
      <c r="C965" s="2" t="n"/>
      <c r="D965" s="7" t="n"/>
      <c r="E965" s="7" t="n"/>
      <c r="F965" s="7" t="n"/>
      <c r="G965" s="2" t="n"/>
    </row>
    <row r="966">
      <c r="A966" s="2" t="n"/>
      <c r="B966" s="7" t="n"/>
      <c r="C966" s="2" t="n"/>
      <c r="D966" s="7" t="n"/>
      <c r="E966" s="7" t="n"/>
      <c r="F966" s="7" t="n"/>
      <c r="G966" s="2" t="n"/>
    </row>
    <row r="967">
      <c r="A967" s="2" t="n"/>
      <c r="B967" s="7" t="n"/>
      <c r="C967" s="2" t="n"/>
      <c r="D967" s="7" t="n"/>
      <c r="E967" s="7" t="n"/>
      <c r="F967" s="7" t="n"/>
      <c r="G967" s="2" t="n"/>
    </row>
    <row r="968">
      <c r="A968" s="2" t="n"/>
      <c r="B968" s="7" t="n"/>
      <c r="C968" s="2" t="n"/>
      <c r="D968" s="7" t="n"/>
      <c r="E968" s="7" t="n"/>
      <c r="F968" s="7" t="n"/>
      <c r="G968" s="2" t="n"/>
    </row>
    <row r="969">
      <c r="A969" s="2" t="n"/>
      <c r="B969" s="7" t="n"/>
      <c r="C969" s="2" t="n"/>
      <c r="D969" s="7" t="n"/>
      <c r="E969" s="7" t="n"/>
      <c r="F969" s="7" t="n"/>
      <c r="G969" s="2" t="n"/>
    </row>
    <row r="970">
      <c r="A970" s="2" t="n"/>
      <c r="B970" s="7" t="n"/>
      <c r="C970" s="2" t="n"/>
      <c r="D970" s="7" t="n"/>
      <c r="E970" s="7" t="n"/>
      <c r="F970" s="7" t="n"/>
      <c r="G970" s="2" t="n"/>
    </row>
    <row r="971">
      <c r="A971" s="2" t="n"/>
      <c r="B971" s="7" t="n"/>
      <c r="C971" s="2" t="n"/>
      <c r="D971" s="7" t="n"/>
      <c r="E971" s="7" t="n"/>
      <c r="F971" s="7" t="n"/>
      <c r="G971" s="2" t="n"/>
    </row>
    <row r="972">
      <c r="A972" s="2" t="n"/>
      <c r="B972" s="7" t="n"/>
      <c r="C972" s="2" t="n"/>
      <c r="D972" s="7" t="n"/>
      <c r="E972" s="7" t="n"/>
      <c r="F972" s="7" t="n"/>
      <c r="G972" s="2" t="n"/>
    </row>
    <row r="973">
      <c r="A973" s="2" t="n"/>
      <c r="B973" s="7" t="n"/>
      <c r="C973" s="2" t="n"/>
      <c r="D973" s="7" t="n"/>
      <c r="E973" s="7" t="n"/>
      <c r="F973" s="7" t="n"/>
      <c r="G973" s="2" t="n"/>
    </row>
    <row r="974">
      <c r="A974" s="2" t="n"/>
      <c r="B974" s="7" t="n"/>
      <c r="C974" s="2" t="n"/>
      <c r="D974" s="7" t="n"/>
      <c r="E974" s="7" t="n"/>
      <c r="F974" s="7" t="n"/>
      <c r="G974" s="2" t="n"/>
    </row>
    <row r="975">
      <c r="A975" s="2" t="n"/>
      <c r="B975" s="7" t="n"/>
      <c r="C975" s="2" t="n"/>
      <c r="D975" s="7" t="n"/>
      <c r="E975" s="7" t="n"/>
      <c r="F975" s="7" t="n"/>
      <c r="G975" s="2" t="n"/>
    </row>
    <row r="976">
      <c r="A976" s="2" t="n"/>
      <c r="B976" s="7" t="n"/>
      <c r="C976" s="2" t="n"/>
      <c r="D976" s="7" t="n"/>
      <c r="E976" s="7" t="n"/>
      <c r="F976" s="7" t="n"/>
      <c r="G976" s="2" t="n"/>
    </row>
    <row r="977">
      <c r="A977" s="2" t="n"/>
      <c r="B977" s="7" t="n"/>
      <c r="C977" s="2" t="n"/>
      <c r="D977" s="7" t="n"/>
      <c r="E977" s="7" t="n"/>
      <c r="F977" s="7" t="n"/>
      <c r="G977" s="2" t="n"/>
    </row>
    <row r="978">
      <c r="A978" s="2" t="n"/>
      <c r="B978" s="7" t="n"/>
      <c r="C978" s="2" t="n"/>
      <c r="D978" s="7" t="n"/>
      <c r="E978" s="7" t="n"/>
      <c r="F978" s="7" t="n"/>
      <c r="G978" s="2" t="n"/>
    </row>
    <row r="979">
      <c r="A979" s="2" t="n"/>
      <c r="B979" s="7" t="n"/>
      <c r="C979" s="2" t="n"/>
      <c r="D979" s="7" t="n"/>
      <c r="E979" s="7" t="n"/>
      <c r="F979" s="7" t="n"/>
      <c r="G979" s="2" t="n"/>
    </row>
    <row r="980">
      <c r="A980" s="2" t="n"/>
      <c r="B980" s="7" t="n"/>
      <c r="C980" s="2" t="n"/>
      <c r="D980" s="7" t="n"/>
      <c r="E980" s="7" t="n"/>
      <c r="F980" s="7" t="n"/>
      <c r="G980" s="2" t="n"/>
    </row>
    <row r="981">
      <c r="A981" s="2" t="n"/>
      <c r="B981" s="7" t="n"/>
      <c r="C981" s="2" t="n"/>
      <c r="D981" s="7" t="n"/>
      <c r="E981" s="7" t="n"/>
      <c r="F981" s="7" t="n"/>
      <c r="G981" s="2" t="n"/>
    </row>
    <row r="982">
      <c r="A982" s="2" t="n"/>
      <c r="B982" s="7" t="n"/>
      <c r="C982" s="2" t="n"/>
      <c r="D982" s="7" t="n"/>
      <c r="E982" s="7" t="n"/>
      <c r="F982" s="7" t="n"/>
      <c r="G982" s="2" t="n"/>
    </row>
    <row r="983">
      <c r="A983" s="2" t="n"/>
      <c r="B983" s="7" t="n"/>
      <c r="C983" s="2" t="n"/>
      <c r="D983" s="7" t="n"/>
      <c r="E983" s="7" t="n"/>
      <c r="F983" s="7" t="n"/>
      <c r="G983" s="2" t="n"/>
    </row>
    <row r="984">
      <c r="A984" s="2" t="n"/>
      <c r="B984" s="7" t="n"/>
      <c r="C984" s="2" t="n"/>
      <c r="D984" s="7" t="n"/>
      <c r="E984" s="7" t="n"/>
      <c r="F984" s="7" t="n"/>
      <c r="G984" s="2" t="n"/>
    </row>
    <row r="985">
      <c r="A985" s="2" t="n"/>
      <c r="B985" s="7" t="n"/>
      <c r="C985" s="2" t="n"/>
      <c r="D985" s="7" t="n"/>
      <c r="E985" s="7" t="n"/>
      <c r="F985" s="7" t="n"/>
      <c r="G985" s="2" t="n"/>
    </row>
    <row r="986">
      <c r="A986" s="2" t="n"/>
      <c r="B986" s="7" t="n"/>
      <c r="C986" s="2" t="n"/>
      <c r="D986" s="7" t="n"/>
      <c r="E986" s="7" t="n"/>
      <c r="F986" s="7" t="n"/>
      <c r="G986" s="2" t="n"/>
    </row>
    <row r="987">
      <c r="A987" s="2" t="n"/>
      <c r="B987" s="7" t="n"/>
      <c r="C987" s="2" t="n"/>
      <c r="D987" s="7" t="n"/>
      <c r="E987" s="7" t="n"/>
      <c r="F987" s="7" t="n"/>
      <c r="G987" s="2" t="n"/>
    </row>
    <row r="988">
      <c r="A988" s="2" t="n"/>
      <c r="B988" s="7" t="n"/>
      <c r="C988" s="2" t="n"/>
      <c r="D988" s="7" t="n"/>
      <c r="E988" s="7" t="n"/>
      <c r="F988" s="7" t="n"/>
      <c r="G988" s="2" t="n"/>
    </row>
    <row r="989">
      <c r="A989" s="2" t="n"/>
      <c r="B989" s="7" t="n"/>
      <c r="C989" s="2" t="n"/>
      <c r="D989" s="7" t="n"/>
      <c r="E989" s="7" t="n"/>
      <c r="F989" s="7" t="n"/>
      <c r="G989" s="2" t="n"/>
    </row>
    <row r="990">
      <c r="A990" s="2" t="n"/>
      <c r="B990" s="7" t="n"/>
      <c r="C990" s="2" t="n"/>
      <c r="D990" s="7" t="n"/>
      <c r="E990" s="7" t="n"/>
      <c r="F990" s="7" t="n"/>
      <c r="G990" s="2" t="n"/>
    </row>
    <row r="991">
      <c r="A991" s="2" t="n"/>
      <c r="B991" s="7" t="n"/>
      <c r="C991" s="2" t="n"/>
      <c r="D991" s="7" t="n"/>
      <c r="E991" s="7" t="n"/>
      <c r="F991" s="7" t="n"/>
      <c r="G991" s="2" t="n"/>
    </row>
    <row r="992">
      <c r="A992" s="2" t="n"/>
      <c r="B992" s="7" t="n"/>
      <c r="C992" s="2" t="n"/>
      <c r="D992" s="7" t="n"/>
      <c r="E992" s="7" t="n"/>
      <c r="F992" s="7" t="n"/>
      <c r="G992" s="2" t="n"/>
    </row>
    <row r="993">
      <c r="A993" s="2" t="n"/>
      <c r="B993" s="7" t="n"/>
      <c r="C993" s="2" t="n"/>
      <c r="D993" s="7" t="n"/>
      <c r="E993" s="7" t="n"/>
      <c r="F993" s="7" t="n"/>
      <c r="G993" s="2" t="n"/>
    </row>
    <row r="994">
      <c r="A994" s="2" t="n"/>
      <c r="B994" s="7" t="n"/>
      <c r="C994" s="2" t="n"/>
      <c r="D994" s="7" t="n"/>
      <c r="E994" s="7" t="n"/>
      <c r="F994" s="7" t="n"/>
      <c r="G994" s="2" t="n"/>
    </row>
    <row r="995">
      <c r="A995" s="2" t="n"/>
      <c r="B995" s="7" t="n"/>
      <c r="C995" s="2" t="n"/>
      <c r="D995" s="7" t="n"/>
      <c r="E995" s="7" t="n"/>
      <c r="F995" s="7" t="n"/>
      <c r="G995" s="2" t="n"/>
    </row>
    <row r="996">
      <c r="A996" s="2" t="n"/>
      <c r="B996" s="7" t="n"/>
      <c r="C996" s="2" t="n"/>
      <c r="D996" s="7" t="n"/>
      <c r="E996" s="7" t="n"/>
      <c r="F996" s="7" t="n"/>
      <c r="G996" s="2" t="n"/>
    </row>
    <row r="997">
      <c r="A997" s="2" t="n"/>
      <c r="B997" s="7" t="n"/>
      <c r="C997" s="2" t="n"/>
      <c r="D997" s="7" t="n"/>
      <c r="E997" s="7" t="n"/>
      <c r="F997" s="7" t="n"/>
      <c r="G997" s="2" t="n"/>
    </row>
    <row r="998">
      <c r="A998" s="2" t="n"/>
      <c r="B998" s="7" t="n"/>
      <c r="C998" s="2" t="n"/>
      <c r="D998" s="7" t="n"/>
      <c r="E998" s="7" t="n"/>
      <c r="F998" s="7" t="n"/>
      <c r="G998" s="2" t="n"/>
    </row>
    <row r="999">
      <c r="A999" s="2" t="n"/>
      <c r="B999" s="7" t="n"/>
      <c r="C999" s="2" t="n"/>
      <c r="D999" s="7" t="n"/>
      <c r="E999" s="7" t="n"/>
      <c r="F999" s="7" t="n"/>
      <c r="G999" s="2" t="n"/>
    </row>
    <row r="1000">
      <c r="A1000" s="2" t="n"/>
      <c r="B1000" s="7" t="n"/>
      <c r="C1000" s="2" t="n"/>
      <c r="D1000" s="7" t="n"/>
      <c r="E1000" s="7" t="n"/>
      <c r="F1000" s="7" t="n"/>
      <c r="G1000" s="2" t="n"/>
    </row>
  </sheetData>
  <dataValidations count="1">
    <dataValidation sqref="E2:E1000" showErrorMessage="1" showInputMessage="1" allowBlank="1" type="list">
      <formula1>"Construcción,Diseño,Asesoría profesional,Servicios empresariales,Servicios sanitarios,Hostelería,Logística,Consultoría,Tecnología"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0F766E"/>
    <outlinePr summaryBelow="1" summaryRight="1"/>
    <pageSetUpPr/>
  </sheetPr>
  <dimension ref="A1:C3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3" customWidth="1" min="1" max="1"/>
    <col width="20" customWidth="1" min="2" max="2"/>
    <col width="23" customWidth="1" min="3" max="3"/>
    <col width="4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</cols>
  <sheetData>
    <row r="1" ht="30" customHeight="1">
      <c r="A1" s="18" t="inlineStr">
        <is>
          <t>Panel de control de presupuestos</t>
        </is>
      </c>
      <c r="B1" s="41" t="n"/>
      <c r="C1" s="42" t="n"/>
    </row>
    <row r="2">
      <c r="A2" s="19" t="inlineStr">
        <is>
          <t>Indicadores principales</t>
        </is>
      </c>
      <c r="B2" s="20" t="n"/>
    </row>
    <row r="3">
      <c r="A3" s="21" t="inlineStr">
        <is>
          <t>Total de presupuestos enviados</t>
        </is>
      </c>
      <c r="B3" s="22">
        <f>COUNTA('Presupuestos'!$B$2:$B$1000)</f>
        <v/>
      </c>
    </row>
    <row r="4">
      <c r="A4" s="23" t="inlineStr">
        <is>
          <t>Importe total presupuestado</t>
        </is>
      </c>
      <c r="B4" s="43">
        <f>SUM('Presupuestos'!$Q$2:$Q$1000)</f>
        <v/>
      </c>
    </row>
    <row r="5">
      <c r="A5" s="21" t="inlineStr">
        <is>
          <t>Importe medio</t>
        </is>
      </c>
      <c r="B5" s="44">
        <f>IFERROR(AVERAGE('Presupuestos'!$Q$2:$Q$1000),0)</f>
        <v/>
      </c>
    </row>
    <row r="6">
      <c r="A6" s="23" t="inlineStr">
        <is>
          <t>Presupuestos aceptados</t>
        </is>
      </c>
      <c r="B6" s="26">
        <f>COUNTIF('Presupuestos'!$R$2:$R$1000,"Aceptado")</f>
        <v/>
      </c>
    </row>
    <row r="7">
      <c r="A7" s="21" t="inlineStr">
        <is>
          <t>Presupuestos rechazados</t>
        </is>
      </c>
      <c r="B7" s="22">
        <f>COUNTIF('Presupuestos'!$R$2:$R$1000,"Rechazado")</f>
        <v/>
      </c>
    </row>
    <row r="8">
      <c r="A8" s="23" t="inlineStr">
        <is>
          <t>Tasa de aceptación</t>
        </is>
      </c>
      <c r="B8" s="27">
        <f>IFERROR(COUNTIF('Presupuestos'!$R$2:$R$1000,"Aceptado")/COUNTA('Presupuestos'!$B$2:$B$1000),0)</f>
        <v/>
      </c>
    </row>
    <row r="9">
      <c r="A9" s="21" t="inlineStr">
        <is>
          <t>Pipeline ponderado</t>
        </is>
      </c>
      <c r="B9" s="44">
        <f>SUM('Presupuestos'!$T$2:$T$1000)</f>
        <v/>
      </c>
    </row>
    <row r="10">
      <c r="A10" s="23" t="inlineStr">
        <is>
          <t>Presupuestos vencidos</t>
        </is>
      </c>
      <c r="B10" s="26">
        <f>COUNTIF('Presupuestos'!$V$2:$V$1000,"Vencido")</f>
        <v/>
      </c>
    </row>
    <row r="11"/>
    <row r="12"/>
    <row r="13">
      <c r="A13" s="28" t="inlineStr">
        <is>
          <t>Estado</t>
        </is>
      </c>
      <c r="B13" s="28" t="inlineStr">
        <is>
          <t>Nº presupuestos</t>
        </is>
      </c>
      <c r="C13" s="28" t="inlineStr">
        <is>
          <t>Importe total (€)</t>
        </is>
      </c>
    </row>
    <row r="14">
      <c r="A14" s="29" t="inlineStr">
        <is>
          <t>Enviado</t>
        </is>
      </c>
      <c r="B14" s="12">
        <f>COUNTIF('Presupuestos'!$R$2:$R$1000,A14)</f>
        <v/>
      </c>
      <c r="C14" s="38">
        <f>SUMIF('Presupuestos'!$R$2:$R$1000,A14,'Presupuestos'!$Q$2:$Q$1000)</f>
        <v/>
      </c>
    </row>
    <row r="15">
      <c r="A15" s="30" t="inlineStr">
        <is>
          <t>En negociación</t>
        </is>
      </c>
      <c r="B15" s="17">
        <f>COUNTIF('Presupuestos'!$R$2:$R$1000,A15)</f>
        <v/>
      </c>
      <c r="C15" s="40">
        <f>SUMIF('Presupuestos'!$R$2:$R$1000,A15,'Presupuestos'!$Q$2:$Q$1000)</f>
        <v/>
      </c>
    </row>
    <row r="16">
      <c r="A16" s="29" t="inlineStr">
        <is>
          <t>Aceptado</t>
        </is>
      </c>
      <c r="B16" s="12">
        <f>COUNTIF('Presupuestos'!$R$2:$R$1000,A16)</f>
        <v/>
      </c>
      <c r="C16" s="38">
        <f>SUMIF('Presupuestos'!$R$2:$R$1000,A16,'Presupuestos'!$Q$2:$Q$1000)</f>
        <v/>
      </c>
    </row>
    <row r="17">
      <c r="A17" s="30" t="inlineStr">
        <is>
          <t>Rechazado</t>
        </is>
      </c>
      <c r="B17" s="17">
        <f>COUNTIF('Presupuestos'!$R$2:$R$1000,A17)</f>
        <v/>
      </c>
      <c r="C17" s="40">
        <f>SUMIF('Presupuestos'!$R$2:$R$1000,A17,'Presupuestos'!$Q$2:$Q$1000)</f>
        <v/>
      </c>
    </row>
    <row r="18">
      <c r="A18" s="29" t="inlineStr">
        <is>
          <t>Vencido</t>
        </is>
      </c>
      <c r="B18" s="12">
        <f>COUNTIF('Presupuestos'!$R$2:$R$1000,A18)</f>
        <v/>
      </c>
      <c r="C18" s="38">
        <f>SUMIF('Presupuestos'!$R$2:$R$1000,A18,'Presupuestos'!$Q$2:$Q$1000)</f>
        <v/>
      </c>
    </row>
    <row r="19"/>
    <row r="20"/>
    <row r="21"/>
    <row r="22">
      <c r="A22" s="28" t="inlineStr">
        <is>
          <t>Mes</t>
        </is>
      </c>
      <c r="B22" s="28" t="inlineStr">
        <is>
          <t>Inicio de mes</t>
        </is>
      </c>
      <c r="C22" s="28" t="inlineStr">
        <is>
          <t>Importe presupuestado (€)</t>
        </is>
      </c>
    </row>
    <row r="23">
      <c r="A23" s="29" t="inlineStr">
        <is>
          <t>Enero 2026</t>
        </is>
      </c>
      <c r="B23" s="36" t="n">
        <v>46023</v>
      </c>
      <c r="C23" s="38">
        <f>SUMIFS('Presupuestos'!$Q$2:$Q$1000,'Presupuestos'!$C$2:$C$1000,"&gt;="&amp;B23,'Presupuestos'!$C$2:$C$1000,"&lt;"&amp;B24)</f>
        <v/>
      </c>
    </row>
    <row r="24">
      <c r="A24" s="30" t="inlineStr">
        <is>
          <t>Febrero 2026</t>
        </is>
      </c>
      <c r="B24" s="39" t="n">
        <v>46054</v>
      </c>
      <c r="C24" s="40">
        <f>SUMIFS('Presupuestos'!$Q$2:$Q$1000,'Presupuestos'!$C$2:$C$1000,"&gt;="&amp;B24,'Presupuestos'!$C$2:$C$1000,"&lt;"&amp;B25)</f>
        <v/>
      </c>
    </row>
    <row r="25">
      <c r="A25" s="29" t="inlineStr">
        <is>
          <t>Marzo 2026</t>
        </is>
      </c>
      <c r="B25" s="36" t="n">
        <v>46082</v>
      </c>
      <c r="C25" s="38">
        <f>SUMIFS('Presupuestos'!$Q$2:$Q$1000,'Presupuestos'!$C$2:$C$1000,"&gt;="&amp;B25,'Presupuestos'!$C$2:$C$1000,"&lt;"&amp;B26)</f>
        <v/>
      </c>
    </row>
    <row r="26">
      <c r="A26" s="30" t="inlineStr">
        <is>
          <t>Abril 2026</t>
        </is>
      </c>
      <c r="B26" s="39" t="n">
        <v>46113</v>
      </c>
      <c r="C26" s="40">
        <f>SUMIFS('Presupuestos'!$Q$2:$Q$1000,'Presupuestos'!$C$2:$C$1000,"&gt;="&amp;B26,'Presupuestos'!$C$2:$C$1000,"&lt;"&amp;B27)</f>
        <v/>
      </c>
    </row>
    <row r="27">
      <c r="A27" s="29" t="inlineStr">
        <is>
          <t>Mayo 2026</t>
        </is>
      </c>
      <c r="B27" s="36" t="n">
        <v>46143</v>
      </c>
      <c r="C27" s="38">
        <f>SUMIFS('Presupuestos'!$Q$2:$Q$1000,'Presupuestos'!$C$2:$C$1000,"&gt;="&amp;B27,'Presupuestos'!$C$2:$C$1000,"&lt;"&amp;B28)</f>
        <v/>
      </c>
    </row>
    <row r="28">
      <c r="A28" s="30" t="inlineStr">
        <is>
          <t>Junio 2026</t>
        </is>
      </c>
      <c r="B28" s="39" t="n">
        <v>46174</v>
      </c>
      <c r="C28" s="40">
        <f>SUMIFS('Presupuestos'!$Q$2:$Q$1000,'Presupuestos'!$C$2:$C$1000,"&gt;="&amp;B28,'Presupuestos'!$C$2:$C$1000,"&lt;"&amp;B29)</f>
        <v/>
      </c>
    </row>
    <row r="29">
      <c r="A29" s="29" t="inlineStr">
        <is>
          <t>Julio 2026</t>
        </is>
      </c>
      <c r="B29" s="36" t="n">
        <v>46204</v>
      </c>
      <c r="C29" s="38">
        <f>SUMIFS('Presupuestos'!$Q$2:$Q$1000,'Presupuestos'!$C$2:$C$1000,"&gt;="&amp;B29,'Presupuestos'!$C$2:$C$1000,"&lt;"&amp;B30)</f>
        <v/>
      </c>
    </row>
    <row r="30">
      <c r="A30" s="30" t="inlineStr">
        <is>
          <t>Agosto 2026</t>
        </is>
      </c>
      <c r="B30" s="39" t="n">
        <v>46235</v>
      </c>
      <c r="C30" s="40">
        <f>SUMIFS('Presupuestos'!$Q$2:$Q$1000,'Presupuestos'!$C$2:$C$1000,"&gt;="&amp;B30,'Presupuestos'!$C$2:$C$1000,"&lt;"&amp;B31)</f>
        <v/>
      </c>
    </row>
    <row r="31">
      <c r="A31" s="29" t="inlineStr">
        <is>
          <t>Septiembre 2026</t>
        </is>
      </c>
      <c r="B31" s="36" t="n">
        <v>46266</v>
      </c>
      <c r="C31" s="38">
        <f>SUMIFS('Presupuestos'!$Q$2:$Q$1000,'Presupuestos'!$C$2:$C$1000,"&gt;="&amp;B31,'Presupuestos'!$C$2:$C$1000,"&lt;"&amp;B32)</f>
        <v/>
      </c>
    </row>
    <row r="32">
      <c r="A32" s="30" t="inlineStr">
        <is>
          <t>Octubre 2026</t>
        </is>
      </c>
      <c r="B32" s="39" t="n">
        <v>46296</v>
      </c>
      <c r="C32" s="40">
        <f>SUMIFS('Presupuestos'!$Q$2:$Q$1000,'Presupuestos'!$C$2:$C$1000,"&gt;="&amp;B32,'Presupuestos'!$C$2:$C$1000,"&lt;"&amp;B33)</f>
        <v/>
      </c>
    </row>
    <row r="33">
      <c r="A33" s="29" t="inlineStr">
        <is>
          <t>Noviembre 2026</t>
        </is>
      </c>
      <c r="B33" s="36" t="n">
        <v>46327</v>
      </c>
      <c r="C33" s="38">
        <f>SUMIFS('Presupuestos'!$Q$2:$Q$1000,'Presupuestos'!$C$2:$C$1000,"&gt;="&amp;B33,'Presupuestos'!$C$2:$C$1000,"&lt;"&amp;B34)</f>
        <v/>
      </c>
    </row>
    <row r="34">
      <c r="A34" s="30" t="inlineStr">
        <is>
          <t>Diciembre 2026</t>
        </is>
      </c>
      <c r="B34" s="39" t="n">
        <v>46357</v>
      </c>
      <c r="C34" s="40">
        <f>SUMIFS('Presupuestos'!$Q$2:$Q$1000,'Presupuestos'!$C$2:$C$1000,"&gt;="&amp;B34,'Presupuestos'!$C$2:$C$1000,"&lt;"&amp;B34+31)</f>
        <v/>
      </c>
    </row>
  </sheetData>
  <mergeCells count="1">
    <mergeCell ref="A1:C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14B8A6"/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6" customWidth="1" min="2" max="2"/>
    <col width="48" customWidth="1" min="3" max="3"/>
    <col width="55" customWidth="1" min="4" max="4"/>
  </cols>
  <sheetData>
    <row r="1" ht="30" customHeight="1">
      <c r="A1" s="18" t="inlineStr">
        <is>
          <t>Guía de uso del registro de presupuestos</t>
        </is>
      </c>
      <c r="B1" s="41" t="n"/>
      <c r="C1" s="41" t="n"/>
      <c r="D1" s="42" t="n"/>
    </row>
    <row r="2"/>
    <row r="3">
      <c r="A3" s="28" t="inlineStr">
        <is>
          <t>Hoja</t>
        </is>
      </c>
      <c r="B3" s="28" t="inlineStr">
        <is>
          <t>Finalidad</t>
        </is>
      </c>
      <c r="C3" s="28" t="inlineStr">
        <is>
          <t>Campos editables</t>
        </is>
      </c>
      <c r="D3" s="28" t="inlineStr">
        <is>
          <t>Cálculos y recomendaciones</t>
        </is>
      </c>
    </row>
    <row r="4" ht="66" customHeight="1">
      <c r="A4" s="5" t="inlineStr">
        <is>
          <t>Presupuestos</t>
        </is>
      </c>
      <c r="B4" s="5" t="inlineStr">
        <is>
          <t>Registro principal de presupuestos enviados a clientes.</t>
        </is>
      </c>
      <c r="C4" s="5" t="inlineStr">
        <is>
          <t>Complete las celdas amarillas: identificadores, fecha de envío, cliente, responsable, descripción, unidades, precio, descuento, IVA, estado, probabilidad y observaciones.</t>
        </is>
      </c>
      <c r="D4" s="5" t="inlineStr">
        <is>
          <t>Cliente, ciudad y email se completan desde la hoja Clientes. La validez es de 30 días desde el envío. Revise el resultado y los días hasta vencimiento antes de realizar el seguimiento.</t>
        </is>
      </c>
    </row>
    <row r="5" ht="66" customHeight="1">
      <c r="A5" s="14" t="inlineStr">
        <is>
          <t>Clientes</t>
        </is>
      </c>
      <c r="B5" s="14" t="inlineStr">
        <is>
          <t>Catálogo de clientes utilizado para completar datos mediante búsquedas automáticas.</t>
        </is>
      </c>
      <c r="C5" s="14" t="inlineStr">
        <is>
          <t>Añada o actualice los datos del cliente en las celdas amarillas. Mantenga un ID cliente único para evitar errores de búsqueda.</t>
        </is>
      </c>
      <c r="D5" s="14" t="inlineStr">
        <is>
          <t>Los datos de Cliente, Ciudad y Email alimentan automáticamente la hoja Presupuestos mediante VLOOKUP.</t>
        </is>
      </c>
    </row>
    <row r="6" ht="66" customHeight="1">
      <c r="A6" s="5" t="inlineStr">
        <is>
          <t>Resumen</t>
        </is>
      </c>
      <c r="B6" s="5" t="inlineStr">
        <is>
          <t>Panel de control con indicadores, resumen por estado y evolución mensual.</t>
        </is>
      </c>
      <c r="C6" s="5" t="inlineStr">
        <is>
          <t>No requiere edición habitual. Puede consultar los datos tras introducir o modificar presupuestos.</t>
        </is>
      </c>
      <c r="D6" s="5" t="inlineStr">
        <is>
          <t>Los gráficos y los indicadores se recalculan al abrir el archivo en Excel. La tasa de aceptación se calcula sobre todos los presupuestos registrados.</t>
        </is>
      </c>
    </row>
    <row r="7"/>
    <row r="8">
      <c r="A8" s="19" t="inlineStr">
        <is>
          <t>Leyenda de colores</t>
        </is>
      </c>
    </row>
    <row r="9">
      <c r="A9" s="31" t="inlineStr">
        <is>
          <t>Celdas amarillas</t>
        </is>
      </c>
      <c r="B9" s="30" t="inlineStr">
        <is>
          <t>Datos de entrada manual.</t>
        </is>
      </c>
    </row>
    <row r="10">
      <c r="A10" s="32" t="inlineStr">
        <is>
          <t>Verde</t>
        </is>
      </c>
      <c r="B10" s="30" t="inlineStr">
        <is>
          <t>Presupuesto aceptado o resultado ganado.</t>
        </is>
      </c>
    </row>
    <row r="11">
      <c r="A11" s="33" t="inlineStr">
        <is>
          <t>Rojo</t>
        </is>
      </c>
      <c r="B11" s="30" t="inlineStr">
        <is>
          <t>Presupuesto rechazado, perdido o vencido.</t>
        </is>
      </c>
    </row>
    <row r="12">
      <c r="A12" s="34" t="inlineStr">
        <is>
          <t>Amarillo intenso</t>
        </is>
      </c>
      <c r="B12" s="30" t="inlineStr">
        <is>
          <t>Presupuesto en negociación o resultado pendiente.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2026-09-07T07:40:56Z</dcterms:created>
  <dcterms:modified xmlns:dcterms="http://purl.org/dc/terms/" xmlns:xsi="http://www.w3.org/2001/XMLSchema-instance" xsi:type="dcterms:W3CDTF">2026-09-07T07:40:56Z</dcterms:modified>
</cp:coreProperties>
</file>