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Riesgos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Guía" sheetId="3" state="visible" r:id="rId3"/>
  </sheets>
  <definedNames>
    <definedName name="_xlnm._FilterDatabase" localSheetId="0" hidden="1">'Registro de Riesgos'!$A$2:$R$12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AAAA"/>
    <numFmt numFmtId="165" formatCode="#.##0,00&quot; €&quot;"/>
    <numFmt numFmtId="166" formatCode="0,00"/>
    <numFmt numFmtId="167" formatCode="0,0%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8FAFC"/>
        <bgColor rgb="00F8FAFC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  <fill>
      <patternFill patternType="solid">
        <fgColor rgb="00C8102E"/>
        <bgColor rgb="00C8102E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1" fillId="0" borderId="0" pivotButton="0" quotePrefix="0" xfId="0"/>
    <xf numFmtId="0" fontId="2" fillId="6" borderId="0" pivotButton="0" quotePrefix="0" xfId="0"/>
    <xf numFmtId="0" fontId="4" fillId="3" borderId="1" pivotButton="0" quotePrefix="0" xfId="0"/>
    <xf numFmtId="0" fontId="3" fillId="3" borderId="1" pivotButton="0" quotePrefix="0" xfId="0"/>
    <xf numFmtId="0" fontId="4" fillId="5" borderId="1" pivotButton="0" quotePrefix="0" xfId="0"/>
    <xf numFmtId="0" fontId="3" fillId="5" borderId="1" pivotButton="0" quotePrefix="0" xfId="0"/>
    <xf numFmtId="165" fontId="3" fillId="3" borderId="1" pivotButton="0" quotePrefix="0" xfId="0"/>
    <xf numFmtId="166" fontId="3" fillId="5" borderId="1" pivotButton="0" quotePrefix="0" xfId="0"/>
    <xf numFmtId="167" fontId="3" fillId="3" borderId="1" pivotButton="0" quotePrefix="0" xfId="0"/>
    <xf numFmtId="164" fontId="3" fillId="3" borderId="1" pivotButton="0" quotePrefix="0" xfId="0"/>
    <xf numFmtId="164" fontId="3" fillId="5" borderId="1" pivotButton="0" quotePrefix="0" xfId="0"/>
    <xf numFmtId="0" fontId="3" fillId="0" borderId="0" applyAlignment="1" pivotButton="0" quotePrefix="0" xfId="0">
      <alignment horizontal="left" vertical="center" wrapText="1"/>
    </xf>
    <xf numFmtId="0" fontId="3" fillId="0" borderId="1" pivotButton="0" quotePrefix="0" xfId="0"/>
    <xf numFmtId="0" fontId="0" fillId="0" borderId="4" pivotButton="0" quotePrefix="0" xfId="0"/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DC2626"/>
          <bgColor rgb="00DC2626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  <dxf>
      <font>
        <b val="1"/>
        <color rgb="001E293B"/>
      </font>
      <fill>
        <patternFill patternType="solid">
          <fgColor rgb="00FDE047"/>
          <bgColor rgb="00FDE047"/>
        </patternFill>
      </fill>
    </dxf>
    <dxf>
      <font>
        <b val="1"/>
        <color rgb="00FFFFFF"/>
      </font>
      <fill>
        <patternFill patternType="solid">
          <fgColor rgb="0016A34A"/>
          <bgColor rgb="0016A34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Riesgos por prioridad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'Resumen'!E3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'Resumen'!$D$4:$D$7</f>
            </numRef>
          </cat>
          <val>
            <numRef>
              <f>'Resumen'!$E$4:$E$7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Prioridad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Nº de riesgos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Reparto por estado</a:t>
            </a:r>
          </a:p>
        </rich>
      </tx>
    </title>
    <plotArea>
      <pieChart>
        <varyColors val="1"/>
        <ser>
          <idx val="0"/>
          <order val="0"/>
          <tx>
            <strRef>
              <f>'Resumen'!E9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'Resumen'!$D$10:$D$14</f>
            </numRef>
          </cat>
          <val>
            <numRef>
              <f>'Resumen'!$E$10:$E$14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 riesgos abiertos por fecha de revisión</a:t>
            </a:r>
          </a:p>
        </rich>
      </tx>
    </title>
    <plotArea>
      <lineChart>
        <grouping val="standard"/>
        <ser>
          <idx val="0"/>
          <order val="0"/>
          <tx>
            <strRef>
              <f>'Resumen'!B13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'Resumen'!$A$14:$A$23</f>
            </numRef>
          </cat>
          <val>
            <numRef>
              <f>'Resumen'!$B$14:$B$23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Fecha de revisión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Riesgos abiertos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36</row>
      <rowOff>0</rowOff>
    </from>
    <ext cx="432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24" customWidth="1" min="3" max="3"/>
    <col width="22" customWidth="1" min="4" max="4"/>
    <col width="32" customWidth="1" min="5" max="5"/>
    <col width="30" customWidth="1" min="6" max="6"/>
    <col width="32" customWidth="1" min="7" max="7"/>
    <col width="14" customWidth="1" min="8" max="8"/>
    <col width="12" customWidth="1" min="9" max="9"/>
    <col width="11" customWidth="1" min="10" max="10"/>
    <col width="15" customWidth="1" min="11" max="11"/>
    <col width="15" customWidth="1" min="12" max="12"/>
    <col width="34" customWidth="1" min="13" max="13"/>
    <col width="20" customWidth="1" min="14" max="14"/>
    <col width="14" customWidth="1" min="15" max="15"/>
    <col width="16" customWidth="1" min="16" max="16"/>
    <col width="13" customWidth="1" min="17" max="17"/>
    <col width="30" customWidth="1" min="18" max="18"/>
  </cols>
  <sheetData>
    <row r="1" ht="26" customHeight="1">
      <c r="A1" s="1" t="inlineStr">
        <is>
          <t>REGISTRO DE RIESGOS DE PROYECTO</t>
        </is>
      </c>
    </row>
    <row r="2" ht="34" customHeight="1">
      <c r="A2" s="2" t="inlineStr">
        <is>
          <t>ID Riesgo</t>
        </is>
      </c>
      <c r="B2" s="2" t="inlineStr">
        <is>
          <t>Fecha alta</t>
        </is>
      </c>
      <c r="C2" s="2" t="inlineStr">
        <is>
          <t>Proyecto</t>
        </is>
      </c>
      <c r="D2" s="2" t="inlineStr">
        <is>
          <t>Área / Responsable</t>
        </is>
      </c>
      <c r="E2" s="2" t="inlineStr">
        <is>
          <t>Riesgo</t>
        </is>
      </c>
      <c r="F2" s="2" t="inlineStr">
        <is>
          <t>Causa</t>
        </is>
      </c>
      <c r="G2" s="2" t="inlineStr">
        <is>
          <t>Consecuencia</t>
        </is>
      </c>
      <c r="H2" s="2" t="inlineStr">
        <is>
          <t>Probabilidad (1-5)</t>
        </is>
      </c>
      <c r="I2" s="2" t="inlineStr">
        <is>
          <t>Impacto (1-5)</t>
        </is>
      </c>
      <c r="J2" s="2" t="inlineStr">
        <is>
          <t>Severidad</t>
        </is>
      </c>
      <c r="K2" s="2" t="inlineStr">
        <is>
          <t>Nivel de prioridad</t>
        </is>
      </c>
      <c r="L2" s="2" t="inlineStr">
        <is>
          <t>Estado</t>
        </is>
      </c>
      <c r="M2" s="2" t="inlineStr">
        <is>
          <t>Plan de respuesta</t>
        </is>
      </c>
      <c r="N2" s="2" t="inlineStr">
        <is>
          <t>Responsable mitigación</t>
        </is>
      </c>
      <c r="O2" s="2" t="inlineStr">
        <is>
          <t>Fecha revisión</t>
        </is>
      </c>
      <c r="P2" s="2" t="inlineStr">
        <is>
          <t>Coste estimado (€)</t>
        </is>
      </c>
      <c r="Q2" s="2" t="inlineStr">
        <is>
          <t>Fecha cierre</t>
        </is>
      </c>
      <c r="R2" s="2" t="inlineStr">
        <is>
          <t>Observaciones</t>
        </is>
      </c>
    </row>
    <row r="3">
      <c r="A3" s="3" t="inlineStr">
        <is>
          <t>R-001</t>
        </is>
      </c>
      <c r="B3" s="4" t="inlineStr">
        <is>
          <t>08/01/2026</t>
        </is>
      </c>
      <c r="C3" s="5" t="inlineStr">
        <is>
          <t>Migración ERP Madrid</t>
        </is>
      </c>
      <c r="D3" s="5" t="inlineStr">
        <is>
          <t>Compras / Lucía Fernández</t>
        </is>
      </c>
      <c r="E3" s="5" t="inlineStr">
        <is>
          <t>Retraso en entrega de proveedor en Madrid</t>
        </is>
      </c>
      <c r="F3" s="5" t="inlineStr">
        <is>
          <t>Falta de stock del proveedor logístico</t>
        </is>
      </c>
      <c r="G3" s="5" t="inlineStr">
        <is>
          <t>Retraso en la implantación del módulo de compras</t>
        </is>
      </c>
      <c r="H3" s="6" t="n">
        <v>4</v>
      </c>
      <c r="I3" s="6" t="n">
        <v>4</v>
      </c>
      <c r="J3" s="3">
        <f>IFERROR(H3*I3,0)</f>
        <v/>
      </c>
      <c r="K3" s="3">
        <f>IF(J3&gt;=16,"Crítico",IF(J3&gt;=9,"Alto",IF(J3&gt;=4,"Medio","Bajo")))</f>
        <v/>
      </c>
      <c r="L3" s="6" t="inlineStr">
        <is>
          <t>Abierto</t>
        </is>
      </c>
      <c r="M3" s="5" t="inlineStr">
        <is>
          <t>Buscar proveedor alternativo y renegociar plazos</t>
        </is>
      </c>
      <c r="N3" s="5" t="inlineStr">
        <is>
          <t>Martín Gómez</t>
        </is>
      </c>
      <c r="O3" s="4" t="inlineStr">
        <is>
          <t>20/01/2026</t>
        </is>
      </c>
      <c r="P3" s="7" t="n">
        <v>8500</v>
      </c>
      <c r="Q3" s="4" t="n"/>
      <c r="R3" s="5" t="inlineStr">
        <is>
          <t>Seguimiento semanal con el proveedor</t>
        </is>
      </c>
    </row>
    <row r="4">
      <c r="A4" s="8" t="inlineStr">
        <is>
          <t>R-002</t>
        </is>
      </c>
      <c r="B4" s="9" t="inlineStr">
        <is>
          <t>12/01/2026</t>
        </is>
      </c>
      <c r="C4" s="10" t="inlineStr">
        <is>
          <t>Integración CRM Barcelona</t>
        </is>
      </c>
      <c r="D4" s="10" t="inlineStr">
        <is>
          <t>IT / Sofía Ruiz</t>
        </is>
      </c>
      <c r="E4" s="10" t="inlineStr">
        <is>
          <t>Incidencia técnica en integración en Barcelona</t>
        </is>
      </c>
      <c r="F4" s="10" t="inlineStr">
        <is>
          <t>Incompatibilidad de API entre sistemas</t>
        </is>
      </c>
      <c r="G4" s="10" t="inlineStr">
        <is>
          <t>Pérdida de datos de clientes en la sincronización</t>
        </is>
      </c>
      <c r="H4" s="6" t="n">
        <v>3</v>
      </c>
      <c r="I4" s="6" t="n">
        <v>5</v>
      </c>
      <c r="J4" s="8">
        <f>IFERROR(H4*I4,0)</f>
        <v/>
      </c>
      <c r="K4" s="8">
        <f>IF(J4&gt;=16,"Crítico",IF(J4&gt;=9,"Alto",IF(J4&gt;=4,"Medio","Bajo")))</f>
        <v/>
      </c>
      <c r="L4" s="6" t="inlineStr">
        <is>
          <t>En seguimiento</t>
        </is>
      </c>
      <c r="M4" s="10" t="inlineStr">
        <is>
          <t>Pruebas de integración adicionales y rollback plan</t>
        </is>
      </c>
      <c r="N4" s="10" t="inlineStr">
        <is>
          <t>Hugo Martínez</t>
        </is>
      </c>
      <c r="O4" s="9" t="inlineStr">
        <is>
          <t>25/01/2026</t>
        </is>
      </c>
      <c r="P4" s="7" t="n">
        <v>6200</v>
      </c>
      <c r="Q4" s="9" t="n"/>
      <c r="R4" s="10" t="inlineStr">
        <is>
          <t>Requiere validación del equipo de datos</t>
        </is>
      </c>
    </row>
    <row r="5">
      <c r="A5" s="3" t="inlineStr">
        <is>
          <t>R-003</t>
        </is>
      </c>
      <c r="B5" s="4" t="inlineStr">
        <is>
          <t>15/01/2026</t>
        </is>
      </c>
      <c r="C5" s="5" t="inlineStr">
        <is>
          <t>Plataforma e-commerce Valencia</t>
        </is>
      </c>
      <c r="D5" s="5" t="inlineStr">
        <is>
          <t>RRHH / Marta Sánchez</t>
        </is>
      </c>
      <c r="E5" s="5" t="inlineStr">
        <is>
          <t>Rotación de personal clave en Valencia</t>
        </is>
      </c>
      <c r="F5" s="5" t="inlineStr">
        <is>
          <t>Ofertas laborales externas más competitivas</t>
        </is>
      </c>
      <c r="G5" s="5" t="inlineStr">
        <is>
          <t>Pérdida de conocimiento técnico del proyecto</t>
        </is>
      </c>
      <c r="H5" s="6" t="n">
        <v>3</v>
      </c>
      <c r="I5" s="6" t="n">
        <v>4</v>
      </c>
      <c r="J5" s="3">
        <f>IFERROR(H5*I5,0)</f>
        <v/>
      </c>
      <c r="K5" s="3">
        <f>IF(J5&gt;=16,"Crítico",IF(J5&gt;=9,"Alto",IF(J5&gt;=4,"Medio","Bajo")))</f>
        <v/>
      </c>
      <c r="L5" s="6" t="inlineStr">
        <is>
          <t>Escalado</t>
        </is>
      </c>
      <c r="M5" s="5" t="inlineStr">
        <is>
          <t>Plan de retención y documentación de conocimiento</t>
        </is>
      </c>
      <c r="N5" s="5" t="inlineStr">
        <is>
          <t>Pablo Díaz</t>
        </is>
      </c>
      <c r="O5" s="4" t="inlineStr">
        <is>
          <t>05/02/2026</t>
        </is>
      </c>
      <c r="P5" s="7" t="n">
        <v>4300</v>
      </c>
      <c r="Q5" s="4" t="n"/>
      <c r="R5" s="5" t="inlineStr">
        <is>
          <t>Escalado a dirección de RRHH</t>
        </is>
      </c>
    </row>
    <row r="6">
      <c r="A6" s="8" t="inlineStr">
        <is>
          <t>R-004</t>
        </is>
      </c>
      <c r="B6" s="9" t="inlineStr">
        <is>
          <t>20/01/2026</t>
        </is>
      </c>
      <c r="C6" s="10" t="inlineStr">
        <is>
          <t>Rediseño web Sevilla</t>
        </is>
      </c>
      <c r="D6" s="10" t="inlineStr">
        <is>
          <t>Cliente / Carmen López</t>
        </is>
      </c>
      <c r="E6" s="10" t="inlineStr">
        <is>
          <t>Cambios de alcance solicitados por cliente en Sevilla</t>
        </is>
      </c>
      <c r="F6" s="10" t="inlineStr">
        <is>
          <t>Definición inicial de requisitos incompleta</t>
        </is>
      </c>
      <c r="G6" s="10" t="inlineStr">
        <is>
          <t>Incremento de horas y desviación de presupuesto</t>
        </is>
      </c>
      <c r="H6" s="6" t="n">
        <v>4</v>
      </c>
      <c r="I6" s="6" t="n">
        <v>3</v>
      </c>
      <c r="J6" s="8">
        <f>IFERROR(H6*I6,0)</f>
        <v/>
      </c>
      <c r="K6" s="8">
        <f>IF(J6&gt;=16,"Crítico",IF(J6&gt;=9,"Alto",IF(J6&gt;=4,"Medio","Bajo")))</f>
        <v/>
      </c>
      <c r="L6" s="6" t="inlineStr">
        <is>
          <t>Abierto</t>
        </is>
      </c>
      <c r="M6" s="10" t="inlineStr">
        <is>
          <t>Formalizar control de cambios y anexos al contrato</t>
        </is>
      </c>
      <c r="N6" s="10" t="inlineStr">
        <is>
          <t>Javier Torres</t>
        </is>
      </c>
      <c r="O6" s="9" t="inlineStr">
        <is>
          <t>10/02/2026</t>
        </is>
      </c>
      <c r="P6" s="7" t="n">
        <v>3100</v>
      </c>
      <c r="Q6" s="9" t="n"/>
      <c r="R6" s="10" t="inlineStr">
        <is>
          <t>Pendiente firma de anexo contractual</t>
        </is>
      </c>
    </row>
    <row r="7">
      <c r="A7" s="3" t="inlineStr">
        <is>
          <t>R-005</t>
        </is>
      </c>
      <c r="B7" s="4" t="inlineStr">
        <is>
          <t>22/01/2026</t>
        </is>
      </c>
      <c r="C7" s="5" t="inlineStr">
        <is>
          <t>Implantación BI Zaragoza</t>
        </is>
      </c>
      <c r="D7" s="5" t="inlineStr">
        <is>
          <t>Proveedores / Laura Moreno</t>
        </is>
      </c>
      <c r="E7" s="5" t="inlineStr">
        <is>
          <t>Dependencia de tercero en Zaragoza</t>
        </is>
      </c>
      <c r="F7" s="5" t="inlineStr">
        <is>
          <t>Único proveedor homologado para el conector</t>
        </is>
      </c>
      <c r="G7" s="5" t="inlineStr">
        <is>
          <t>Bloqueo del proyecto si el proveedor no entrega a tiempo</t>
        </is>
      </c>
      <c r="H7" s="6" t="n">
        <v>2</v>
      </c>
      <c r="I7" s="6" t="n">
        <v>5</v>
      </c>
      <c r="J7" s="3">
        <f>IFERROR(H7*I7,0)</f>
        <v/>
      </c>
      <c r="K7" s="3">
        <f>IF(J7&gt;=16,"Crítico",IF(J7&gt;=9,"Alto",IF(J7&gt;=4,"Medio","Bajo")))</f>
        <v/>
      </c>
      <c r="L7" s="6" t="inlineStr">
        <is>
          <t>Mitigado</t>
        </is>
      </c>
      <c r="M7" s="5" t="inlineStr">
        <is>
          <t>Homologar proveedor alternativo de respaldo</t>
        </is>
      </c>
      <c r="N7" s="5" t="inlineStr">
        <is>
          <t>Álvaro Jiménez</t>
        </is>
      </c>
      <c r="O7" s="4" t="inlineStr">
        <is>
          <t>01/02/2026</t>
        </is>
      </c>
      <c r="P7" s="7" t="n">
        <v>2800</v>
      </c>
      <c r="Q7" s="4" t="inlineStr">
        <is>
          <t>15/02/2026</t>
        </is>
      </c>
      <c r="R7" s="5" t="inlineStr">
        <is>
          <t>Riesgo reducido tras homologación</t>
        </is>
      </c>
    </row>
    <row r="8">
      <c r="A8" s="8" t="inlineStr">
        <is>
          <t>R-006</t>
        </is>
      </c>
      <c r="B8" s="9" t="inlineStr">
        <is>
          <t>25/01/2026</t>
        </is>
      </c>
      <c r="C8" s="10" t="inlineStr">
        <is>
          <t>Expansión logística Málaga</t>
        </is>
      </c>
      <c r="D8" s="10" t="inlineStr">
        <is>
          <t>Finanzas / Lucía Fernández</t>
        </is>
      </c>
      <c r="E8" s="10" t="inlineStr">
        <is>
          <t>Riesgo de presupuesto en Málaga</t>
        </is>
      </c>
      <c r="F8" s="10" t="inlineStr">
        <is>
          <t>Incremento de costes de transporte y combustible</t>
        </is>
      </c>
      <c r="G8" s="10" t="inlineStr">
        <is>
          <t>Superación del presupuesto aprobado del proyecto</t>
        </is>
      </c>
      <c r="H8" s="6" t="n">
        <v>3</v>
      </c>
      <c r="I8" s="6" t="n">
        <v>3</v>
      </c>
      <c r="J8" s="8">
        <f>IFERROR(H8*I8,0)</f>
        <v/>
      </c>
      <c r="K8" s="8">
        <f>IF(J8&gt;=16,"Crítico",IF(J8&gt;=9,"Alto",IF(J8&gt;=4,"Medio","Bajo")))</f>
        <v/>
      </c>
      <c r="L8" s="6" t="inlineStr">
        <is>
          <t>En seguimiento</t>
        </is>
      </c>
      <c r="M8" s="10" t="inlineStr">
        <is>
          <t>Revisión trimestral de presupuesto y ajuste de partidas</t>
        </is>
      </c>
      <c r="N8" s="10" t="inlineStr">
        <is>
          <t>Martín Gómez</t>
        </is>
      </c>
      <c r="O8" s="9" t="inlineStr">
        <is>
          <t>18/02/2026</t>
        </is>
      </c>
      <c r="P8" s="7" t="n">
        <v>9600</v>
      </c>
      <c r="Q8" s="9" t="n"/>
      <c r="R8" s="10" t="inlineStr">
        <is>
          <t>Revisar con dirección financiera</t>
        </is>
      </c>
    </row>
    <row r="9">
      <c r="A9" s="3" t="inlineStr">
        <is>
          <t>R-007</t>
        </is>
      </c>
      <c r="B9" s="4" t="inlineStr">
        <is>
          <t>28/01/2026</t>
        </is>
      </c>
      <c r="C9" s="5" t="inlineStr">
        <is>
          <t>Fusión de sistemas Bilbao</t>
        </is>
      </c>
      <c r="D9" s="5" t="inlineStr">
        <is>
          <t>IT / Sofía Ruiz</t>
        </is>
      </c>
      <c r="E9" s="5" t="inlineStr">
        <is>
          <t>Fallos de comunicación entre equipos en Bilbao</t>
        </is>
      </c>
      <c r="F9" s="5" t="inlineStr">
        <is>
          <t>Equipos distribuidos en distintas ubicaciones</t>
        </is>
      </c>
      <c r="G9" s="5" t="inlineStr">
        <is>
          <t>Duplicidad de tareas y errores de coordinación</t>
        </is>
      </c>
      <c r="H9" s="6" t="n">
        <v>2</v>
      </c>
      <c r="I9" s="6" t="n">
        <v>3</v>
      </c>
      <c r="J9" s="3">
        <f>IFERROR(H9*I9,0)</f>
        <v/>
      </c>
      <c r="K9" s="3">
        <f>IF(J9&gt;=16,"Crítico",IF(J9&gt;=9,"Alto",IF(J9&gt;=4,"Medio","Bajo")))</f>
        <v/>
      </c>
      <c r="L9" s="6" t="inlineStr">
        <is>
          <t>Abierto</t>
        </is>
      </c>
      <c r="M9" s="5" t="inlineStr">
        <is>
          <t>Implantar reuniones diarias y canal único de comunicación</t>
        </is>
      </c>
      <c r="N9" s="5" t="inlineStr">
        <is>
          <t>Hugo Martínez</t>
        </is>
      </c>
      <c r="O9" s="4" t="inlineStr">
        <is>
          <t>12/02/2026</t>
        </is>
      </c>
      <c r="P9" s="7" t="n">
        <v>1500</v>
      </c>
      <c r="Q9" s="4" t="n"/>
      <c r="R9" s="5" t="inlineStr">
        <is>
          <t>Se propone herramienta colaborativa</t>
        </is>
      </c>
    </row>
    <row r="10">
      <c r="A10" s="8" t="inlineStr">
        <is>
          <t>R-008</t>
        </is>
      </c>
      <c r="B10" s="9" t="inlineStr">
        <is>
          <t>01/02/2026</t>
        </is>
      </c>
      <c r="C10" s="10" t="inlineStr">
        <is>
          <t>Renovación infraestructura Murcia</t>
        </is>
      </c>
      <c r="D10" s="10" t="inlineStr">
        <is>
          <t>Operaciones / Marta Sánchez</t>
        </is>
      </c>
      <c r="E10" s="10" t="inlineStr">
        <is>
          <t>Baja disponibilidad de recursos en Murcia</t>
        </is>
      </c>
      <c r="F10" s="10" t="inlineStr">
        <is>
          <t>Personal técnico compartido con otros proyectos</t>
        </is>
      </c>
      <c r="G10" s="10" t="inlineStr">
        <is>
          <t>Retrasos en tareas críticas de instalación</t>
        </is>
      </c>
      <c r="H10" s="6" t="n">
        <v>3</v>
      </c>
      <c r="I10" s="6" t="n">
        <v>4</v>
      </c>
      <c r="J10" s="8">
        <f>IFERROR(H10*I10,0)</f>
        <v/>
      </c>
      <c r="K10" s="8">
        <f>IF(J10&gt;=16,"Crítico",IF(J10&gt;=9,"Alto",IF(J10&gt;=4,"Medio","Bajo")))</f>
        <v/>
      </c>
      <c r="L10" s="6" t="inlineStr">
        <is>
          <t>Escalado</t>
        </is>
      </c>
      <c r="M10" s="10" t="inlineStr">
        <is>
          <t>Reasignación de recursos dedicados al proyecto</t>
        </is>
      </c>
      <c r="N10" s="10" t="inlineStr">
        <is>
          <t>Pablo Díaz</t>
        </is>
      </c>
      <c r="O10" s="9" t="inlineStr">
        <is>
          <t>22/02/2026</t>
        </is>
      </c>
      <c r="P10" s="7" t="n">
        <v>5400</v>
      </c>
      <c r="Q10" s="9" t="n"/>
      <c r="R10" s="10" t="inlineStr">
        <is>
          <t>Pendiente aprobación de dirección</t>
        </is>
      </c>
    </row>
    <row r="11">
      <c r="A11" s="3" t="inlineStr">
        <is>
          <t>R-009</t>
        </is>
      </c>
      <c r="B11" s="4" t="inlineStr">
        <is>
          <t>04/02/2026</t>
        </is>
      </c>
      <c r="C11" s="5" t="inlineStr">
        <is>
          <t>Obra civil datacenter Alicante</t>
        </is>
      </c>
      <c r="D11" s="5" t="inlineStr">
        <is>
          <t>Legal / Carmen López</t>
        </is>
      </c>
      <c r="E11" s="5" t="inlineStr">
        <is>
          <t>Incumplimiento de plazos por permisos en Alicante</t>
        </is>
      </c>
      <c r="F11" s="5" t="inlineStr">
        <is>
          <t>Demora administrativa en licencias municipales</t>
        </is>
      </c>
      <c r="G11" s="5" t="inlineStr">
        <is>
          <t>Retraso en la apertura del nuevo centro de datos</t>
        </is>
      </c>
      <c r="H11" s="6" t="n">
        <v>4</v>
      </c>
      <c r="I11" s="6" t="n">
        <v>5</v>
      </c>
      <c r="J11" s="3">
        <f>IFERROR(H11*I11,0)</f>
        <v/>
      </c>
      <c r="K11" s="3">
        <f>IF(J11&gt;=16,"Crítico",IF(J11&gt;=9,"Alto",IF(J11&gt;=4,"Medio","Bajo")))</f>
        <v/>
      </c>
      <c r="L11" s="6" t="inlineStr">
        <is>
          <t>Abierto</t>
        </is>
      </c>
      <c r="M11" s="5" t="inlineStr">
        <is>
          <t>Gestión proactiva con administración y asesoría legal</t>
        </is>
      </c>
      <c r="N11" s="5" t="inlineStr">
        <is>
          <t>Javier Torres</t>
        </is>
      </c>
      <c r="O11" s="4" t="inlineStr">
        <is>
          <t>28/02/2026</t>
        </is>
      </c>
      <c r="P11" s="7" t="n">
        <v>12000</v>
      </c>
      <c r="Q11" s="4" t="n"/>
      <c r="R11" s="5" t="inlineStr">
        <is>
          <t>Alta prioridad, riesgo crítico potencial</t>
        </is>
      </c>
    </row>
    <row r="12">
      <c r="A12" s="8" t="inlineStr">
        <is>
          <t>R-010</t>
        </is>
      </c>
      <c r="B12" s="9" t="inlineStr">
        <is>
          <t>06/02/2026</t>
        </is>
      </c>
      <c r="C12" s="10" t="inlineStr">
        <is>
          <t>Auditoría de calidad Granada</t>
        </is>
      </c>
      <c r="D12" s="10" t="inlineStr">
        <is>
          <t>Calidad / Laura Moreno</t>
        </is>
      </c>
      <c r="E12" s="10" t="inlineStr">
        <is>
          <t>Riesgo de calidad en documentación en Granada</t>
        </is>
      </c>
      <c r="F12" s="10" t="inlineStr">
        <is>
          <t>Falta de estandarización de plantillas</t>
        </is>
      </c>
      <c r="G12" s="10" t="inlineStr">
        <is>
          <t>No conformidades en auditoría externa de calidad</t>
        </is>
      </c>
      <c r="H12" s="6" t="n">
        <v>2</v>
      </c>
      <c r="I12" s="6" t="n">
        <v>2</v>
      </c>
      <c r="J12" s="8">
        <f>IFERROR(H12*I12,0)</f>
        <v/>
      </c>
      <c r="K12" s="8">
        <f>IF(J12&gt;=16,"Crítico",IF(J12&gt;=9,"Alto",IF(J12&gt;=4,"Medio","Bajo")))</f>
        <v/>
      </c>
      <c r="L12" s="6" t="inlineStr">
        <is>
          <t>Cerrado</t>
        </is>
      </c>
      <c r="M12" s="10" t="inlineStr">
        <is>
          <t>Estandarizar plantillas y revisión previa a auditoría</t>
        </is>
      </c>
      <c r="N12" s="10" t="inlineStr">
        <is>
          <t>Álvaro Jiménez</t>
        </is>
      </c>
      <c r="O12" s="9" t="inlineStr">
        <is>
          <t>10/02/2026</t>
        </is>
      </c>
      <c r="P12" s="7" t="n">
        <v>900</v>
      </c>
      <c r="Q12" s="9" t="inlineStr">
        <is>
          <t>20/02/2026</t>
        </is>
      </c>
      <c r="R12" s="10" t="inlineStr">
        <is>
          <t>Cerrado sin incidencias</t>
        </is>
      </c>
    </row>
  </sheetData>
  <autoFilter ref="A2:R12"/>
  <mergeCells count="1">
    <mergeCell ref="A1:R1"/>
  </mergeCells>
  <conditionalFormatting sqref="K3:K12">
    <cfRule type="expression" priority="1" dxfId="0" stopIfTrue="1">
      <formula>K3="Crítico"</formula>
    </cfRule>
    <cfRule type="expression" priority="2" dxfId="1" stopIfTrue="1">
      <formula>K3="Alto"</formula>
    </cfRule>
    <cfRule type="expression" priority="3" dxfId="2" stopIfTrue="1">
      <formula>K3="Medio"</formula>
    </cfRule>
    <cfRule type="expression" priority="4" dxfId="3" stopIfTrue="1">
      <formula>K3="Bajo"</formula>
    </cfRule>
  </conditionalFormatting>
  <dataValidations count="2">
    <dataValidation sqref="L3:L12" showErrorMessage="1" showInputMessage="1" allowBlank="1" type="list">
      <formula1>"Abierto,En seguimiento,Mitigado,Cerrado,Escalado"</formula1>
    </dataValidation>
    <dataValidation sqref="H3:I12" showErrorMessage="1" showInputMessage="1" allowBlank="1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1" t="inlineStr">
        <is>
          <t>DASHBOARD DE RIESGOS DEL PROYECTO</t>
        </is>
      </c>
    </row>
    <row r="2"/>
    <row r="3">
      <c r="A3" s="12" t="inlineStr">
        <is>
          <t>INDICADORES CLAVE</t>
        </is>
      </c>
      <c r="D3" s="12" t="inlineStr">
        <is>
          <t>RIESGOS POR PRIORIDAD</t>
        </is>
      </c>
    </row>
    <row r="4">
      <c r="A4" s="13" t="inlineStr">
        <is>
          <t>Total de riesgos</t>
        </is>
      </c>
      <c r="B4" s="14">
        <f>COUNTA('Registro de Riesgos'!A3:A12)</f>
        <v/>
      </c>
      <c r="D4" s="14" t="inlineStr">
        <is>
          <t>Crítico</t>
        </is>
      </c>
      <c r="E4" s="14">
        <f>COUNTIF('Registro de Riesgos'!K3:K12,"Crítico")</f>
        <v/>
      </c>
    </row>
    <row r="5">
      <c r="A5" s="15" t="inlineStr">
        <is>
          <t>Riesgos abiertos</t>
        </is>
      </c>
      <c r="B5" s="16">
        <f>COUNTIF('Registro de Riesgos'!L3:L12,"Abierto")</f>
        <v/>
      </c>
      <c r="D5" s="16" t="inlineStr">
        <is>
          <t>Alto</t>
        </is>
      </c>
      <c r="E5" s="16">
        <f>COUNTIF('Registro de Riesgos'!K3:K12,"Alto")</f>
        <v/>
      </c>
    </row>
    <row r="6">
      <c r="A6" s="13" t="inlineStr">
        <is>
          <t>Riesgos críticos</t>
        </is>
      </c>
      <c r="B6" s="14">
        <f>COUNTIF('Registro de Riesgos'!K3:K12,"Crítico")</f>
        <v/>
      </c>
      <c r="D6" s="14" t="inlineStr">
        <is>
          <t>Medio</t>
        </is>
      </c>
      <c r="E6" s="14">
        <f>COUNTIF('Registro de Riesgos'!K3:K12,"Medio")</f>
        <v/>
      </c>
    </row>
    <row r="7">
      <c r="A7" s="15" t="inlineStr">
        <is>
          <t>Riesgos mitigados/cerrados</t>
        </is>
      </c>
      <c r="B7" s="16">
        <f>COUNTIF('Registro de Riesgos'!L3:L12,"Mitigado")+COUNTIF('Registro de Riesgos'!L3:L12,"Cerrado")</f>
        <v/>
      </c>
      <c r="D7" s="16" t="inlineStr">
        <is>
          <t>Bajo</t>
        </is>
      </c>
      <c r="E7" s="16">
        <f>COUNTIF('Registro de Riesgos'!K3:K12,"Bajo")</f>
        <v/>
      </c>
    </row>
    <row r="8">
      <c r="A8" s="13" t="inlineStr">
        <is>
          <t>Coste total estimado (€)</t>
        </is>
      </c>
      <c r="B8" s="17">
        <f>SUM('Registro de Riesgos'!P3:P12)</f>
        <v/>
      </c>
    </row>
    <row r="9">
      <c r="A9" s="15" t="inlineStr">
        <is>
          <t>Severidad media</t>
        </is>
      </c>
      <c r="B9" s="18">
        <f>IFERROR(AVERAGE('Registro de Riesgos'!J3:J12),0)</f>
        <v/>
      </c>
      <c r="D9" s="12" t="inlineStr">
        <is>
          <t>RIESGOS POR ESTADO</t>
        </is>
      </c>
    </row>
    <row r="10">
      <c r="A10" s="13" t="inlineStr">
        <is>
          <t>% riesgos críticos</t>
        </is>
      </c>
      <c r="B10" s="19">
        <f>IFERROR(B6/B4,0)</f>
        <v/>
      </c>
      <c r="D10" s="14" t="inlineStr">
        <is>
          <t>Abierto</t>
        </is>
      </c>
      <c r="E10" s="14">
        <f>COUNTIF('Registro de Riesgos'!L3:L12,"Abierto")</f>
        <v/>
      </c>
    </row>
    <row r="11">
      <c r="D11" s="16" t="inlineStr">
        <is>
          <t>En seguimiento</t>
        </is>
      </c>
      <c r="E11" s="16">
        <f>COUNTIF('Registro de Riesgos'!L3:L12,"En seguimiento")</f>
        <v/>
      </c>
    </row>
    <row r="12">
      <c r="D12" s="14" t="inlineStr">
        <is>
          <t>Mitigado</t>
        </is>
      </c>
      <c r="E12" s="14">
        <f>COUNTIF('Registro de Riesgos'!L3:L12,"Mitigado")</f>
        <v/>
      </c>
    </row>
    <row r="13">
      <c r="A13" s="12" t="inlineStr">
        <is>
          <t>EVOLUCIÓN DE REVISIONES (RIESGOS ABIERTOS)</t>
        </is>
      </c>
      <c r="D13" s="16" t="inlineStr">
        <is>
          <t>Cerrado</t>
        </is>
      </c>
      <c r="E13" s="16">
        <f>COUNTIF('Registro de Riesgos'!L3:L12,"Cerrado")</f>
        <v/>
      </c>
    </row>
    <row r="14">
      <c r="A14" s="20">
        <f>'Registro de Riesgos'!O3</f>
        <v/>
      </c>
      <c r="B14" s="14">
        <f>IF('Registro de Riesgos'!L3="Abierto",1,0)</f>
        <v/>
      </c>
      <c r="D14" s="14" t="inlineStr">
        <is>
          <t>Escalado</t>
        </is>
      </c>
      <c r="E14" s="14">
        <f>COUNTIF('Registro de Riesgos'!L3:L12,"Escalado")</f>
        <v/>
      </c>
    </row>
    <row r="15">
      <c r="A15" s="21">
        <f>'Registro de Riesgos'!O4</f>
        <v/>
      </c>
      <c r="B15" s="16">
        <f>IF('Registro de Riesgos'!L4="Abierto",1,0)</f>
        <v/>
      </c>
    </row>
    <row r="16">
      <c r="A16" s="20">
        <f>'Registro de Riesgos'!O5</f>
        <v/>
      </c>
      <c r="B16" s="14">
        <f>IF('Registro de Riesgos'!L5="Abierto",1,0)</f>
        <v/>
      </c>
    </row>
    <row r="17">
      <c r="A17" s="21">
        <f>'Registro de Riesgos'!O6</f>
        <v/>
      </c>
      <c r="B17" s="16">
        <f>IF('Registro de Riesgos'!L6="Abierto",1,0)</f>
        <v/>
      </c>
    </row>
    <row r="18">
      <c r="A18" s="20">
        <f>'Registro de Riesgos'!O7</f>
        <v/>
      </c>
      <c r="B18" s="14">
        <f>IF('Registro de Riesgos'!L7="Abierto",1,0)</f>
        <v/>
      </c>
    </row>
    <row r="19">
      <c r="A19" s="21">
        <f>'Registro de Riesgos'!O8</f>
        <v/>
      </c>
      <c r="B19" s="16">
        <f>IF('Registro de Riesgos'!L8="Abierto",1,0)</f>
        <v/>
      </c>
    </row>
    <row r="20">
      <c r="A20" s="20">
        <f>'Registro de Riesgos'!O9</f>
        <v/>
      </c>
      <c r="B20" s="14">
        <f>IF('Registro de Riesgos'!L9="Abierto",1,0)</f>
        <v/>
      </c>
    </row>
    <row r="21">
      <c r="A21" s="21">
        <f>'Registro de Riesgos'!O10</f>
        <v/>
      </c>
      <c r="B21" s="16">
        <f>IF('Registro de Riesgos'!L10="Abierto",1,0)</f>
        <v/>
      </c>
    </row>
    <row r="22">
      <c r="A22" s="20">
        <f>'Registro de Riesgos'!O11</f>
        <v/>
      </c>
      <c r="B22" s="14">
        <f>IF('Registro de Riesgos'!L11="Abierto",1,0)</f>
        <v/>
      </c>
    </row>
    <row r="23">
      <c r="A23" s="21">
        <f>'Registro de Riesgos'!O12</f>
        <v/>
      </c>
      <c r="B23" s="16">
        <f>IF('Registro de Riesgos'!L12="Abierto",1,0)</f>
        <v/>
      </c>
    </row>
  </sheetData>
  <mergeCells count="5">
    <mergeCell ref="A1:F1"/>
    <mergeCell ref="A3:B3"/>
    <mergeCell ref="D3:E3"/>
    <mergeCell ref="D9:E9"/>
    <mergeCell ref="A13:B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4" customWidth="1" min="1" max="1"/>
    <col width="95" customWidth="1" min="2" max="2"/>
    <col width="20" customWidth="1" min="3" max="3"/>
    <col width="20" customWidth="1" min="4" max="4"/>
  </cols>
  <sheetData>
    <row r="1" ht="26" customHeight="1">
      <c r="A1" s="11" t="inlineStr">
        <is>
          <t>GUÍA DE USO DEL REGISTRO DE RIESGOS</t>
        </is>
      </c>
    </row>
    <row r="2"/>
    <row r="3" ht="20" customHeight="1">
      <c r="A3" s="12" t="inlineStr">
        <is>
          <t>1. Cómo registrar un riesgo</t>
        </is>
      </c>
    </row>
    <row r="4" ht="30" customHeight="1">
      <c r="B4" s="22" t="inlineStr">
        <is>
          <t>Añada una nueva fila en la hoja 'Registro de Riesgos' con un ID único (ej. R-011), la fecha de alta, el proyecto, el área o responsable que identifica el riesgo, una descripción clara del riesgo, su causa raíz y la consecuencia potencial si se materializa.</t>
        </is>
      </c>
    </row>
    <row r="5" ht="30" customHeight="1">
      <c r="B5" s="22" t="inlineStr">
        <is>
          <t>Asigne una Probabilidad y un Impacto entre 1 y 5 según la escala definida más abajo. La Severidad y el Nivel de prioridad se calculan automáticamente mediante fórmulas.</t>
        </is>
      </c>
    </row>
    <row r="6"/>
    <row r="7" ht="20" customHeight="1">
      <c r="A7" s="12" t="inlineStr">
        <is>
          <t>2. Escala de probabilidad e impacto (1-5)</t>
        </is>
      </c>
    </row>
    <row r="8">
      <c r="B8" s="23" t="inlineStr">
        <is>
          <t>1</t>
        </is>
      </c>
      <c r="C8" s="23" t="inlineStr">
        <is>
          <t>Muy baja</t>
        </is>
      </c>
      <c r="D8" s="24" t="n"/>
    </row>
    <row r="9">
      <c r="B9" s="23" t="inlineStr">
        <is>
          <t>2</t>
        </is>
      </c>
      <c r="C9" s="23" t="inlineStr">
        <is>
          <t>Baja</t>
        </is>
      </c>
      <c r="D9" s="24" t="n"/>
    </row>
    <row r="10">
      <c r="B10" s="23" t="inlineStr">
        <is>
          <t>3</t>
        </is>
      </c>
      <c r="C10" s="23" t="inlineStr">
        <is>
          <t>Media</t>
        </is>
      </c>
      <c r="D10" s="24" t="n"/>
    </row>
    <row r="11">
      <c r="B11" s="23" t="inlineStr">
        <is>
          <t>4</t>
        </is>
      </c>
      <c r="C11" s="23" t="inlineStr">
        <is>
          <t>Alta</t>
        </is>
      </c>
      <c r="D11" s="24" t="n"/>
    </row>
    <row r="12">
      <c r="B12" s="23" t="inlineStr">
        <is>
          <t>5</t>
        </is>
      </c>
      <c r="C12" s="23" t="inlineStr">
        <is>
          <t>Muy alta</t>
        </is>
      </c>
      <c r="D12" s="24" t="n"/>
    </row>
    <row r="13"/>
    <row r="14" ht="20" customHeight="1">
      <c r="A14" s="12" t="inlineStr">
        <is>
          <t>3. Criterio de severidad y prioridad</t>
        </is>
      </c>
    </row>
    <row r="15" ht="30" customHeight="1">
      <c r="B15" s="22" t="inlineStr">
        <is>
          <t>La Severidad se calcula como Probabilidad x Impacto (rango de 1 a 25). El Nivel de prioridad se determina automáticamente: Crítico (severidad &gt;= 16), Alto (severidad &gt;= 9), Medio (severidad &gt;= 4) y Bajo (severidad &lt; 4).</t>
        </is>
      </c>
    </row>
    <row r="16" ht="30" customHeight="1">
      <c r="B16" s="22" t="inlineStr">
        <is>
          <t>Los riesgos Críticos y Altos deben revisarse con mayor frecuencia y comunicarse a la dirección del proyecto de forma prioritaria.</t>
        </is>
      </c>
    </row>
    <row r="17"/>
    <row r="18" ht="20" customHeight="1">
      <c r="A18" s="12" t="inlineStr">
        <is>
          <t>4. Estados del riesgo</t>
        </is>
      </c>
    </row>
    <row r="19" ht="30" customHeight="1">
      <c r="B19" s="22" t="inlineStr">
        <is>
          <t>Utilice la lista desplegable de la columna Estado para clasificar cada riesgo: Abierto, En seguimiento, Mitigado, Cerrado o Escalado. Mantenga el estado actualizado en cada revisión.</t>
        </is>
      </c>
    </row>
    <row r="20"/>
    <row r="21" ht="20" customHeight="1">
      <c r="A21" s="12" t="inlineStr">
        <is>
          <t>5. Recomendación de actualización</t>
        </is>
      </c>
    </row>
    <row r="22" ht="30" customHeight="1">
      <c r="B22" s="22" t="inlineStr">
        <is>
          <t>Se recomienda revisar y actualizar el registro de riesgos semanalmente, incluyendo la fecha de revisión, el estado actual y cualquier cambio en la probabilidad, impacto o plan de respuesta.</t>
        </is>
      </c>
    </row>
    <row r="23"/>
    <row r="24" ht="20" customHeight="1">
      <c r="A24" s="12" t="inlineStr">
        <is>
          <t>6. Cumplimiento RGPD / LOPDGDD</t>
        </is>
      </c>
    </row>
    <row r="25" ht="30" customHeight="1">
      <c r="B25" s="22" t="inlineStr">
        <is>
          <t>Si el registro incluye datos personales de responsables (nombres, contactos), trátelos conforme al RGPD y la LOPDGDD: limite el acceso a personal autorizado, use estos datos únicamente para la gestión del proyecto y elimínelos cuando dejen de ser necesarios.</t>
        </is>
      </c>
    </row>
  </sheetData>
  <mergeCells count="19">
    <mergeCell ref="A1:D1"/>
    <mergeCell ref="A3:D3"/>
    <mergeCell ref="B4:D4"/>
    <mergeCell ref="B5:D5"/>
    <mergeCell ref="A7:D7"/>
    <mergeCell ref="C8:D8"/>
    <mergeCell ref="C9:D9"/>
    <mergeCell ref="C10:D10"/>
    <mergeCell ref="C11:D11"/>
    <mergeCell ref="C12:D12"/>
    <mergeCell ref="A14:D14"/>
    <mergeCell ref="B15:D15"/>
    <mergeCell ref="B16:D16"/>
    <mergeCell ref="A18:D18"/>
    <mergeCell ref="B19:D19"/>
    <mergeCell ref="A21:D21"/>
    <mergeCell ref="B22:D22"/>
    <mergeCell ref="A24:D24"/>
    <mergeCell ref="B25:D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2026-07-07T09:58:37Z</dcterms:created>
  <dcterms:modified xmlns:dcterms="http://purl.org/dc/terms/" xmlns:xsi="http://www.w3.org/2001/XMLSchema-instance" xsi:type="dcterms:W3CDTF">2026-07-07T09:58:37Z</dcterms:modified>
</cp:coreProperties>
</file>